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loso\2025-2028\"/>
    </mc:Choice>
  </mc:AlternateContent>
  <xr:revisionPtr revIDLastSave="0" documentId="13_ncr:1_{C2161207-1221-4921-BDE4-D788BEBAF6C5}" xr6:coauthVersionLast="47" xr6:coauthVersionMax="47" xr10:uidLastSave="{00000000-0000-0000-0000-000000000000}"/>
  <bookViews>
    <workbookView xWindow="-108" yWindow="-108" windowWidth="23256" windowHeight="12456" firstSheet="5" xr2:uid="{745015A0-78A0-44F9-AA17-C4D6332A541F}"/>
  </bookViews>
  <sheets>
    <sheet name="Legende" sheetId="3" r:id="rId1"/>
    <sheet name="Algemeen" sheetId="1" r:id="rId2"/>
    <sheet name="Boekhouding 2025" sheetId="23" r:id="rId3"/>
    <sheet name="Boekhouding 2026" sheetId="37" r:id="rId4"/>
    <sheet name="Boekhouding 2027" sheetId="38" r:id="rId5"/>
    <sheet name="Boekhouding 2028" sheetId="39" r:id="rId6"/>
    <sheet name="IN" sheetId="4" r:id="rId7"/>
    <sheet name="CO" sheetId="29" r:id="rId8"/>
    <sheet name="JW" sheetId="30" r:id="rId9"/>
    <sheet name="CP" sheetId="31" r:id="rId10"/>
    <sheet name="RS" sheetId="32" r:id="rId11"/>
    <sheet name="VE" sheetId="33" r:id="rId12"/>
    <sheet name="OP" sheetId="34" r:id="rId13"/>
    <sheet name="IG" sheetId="35" r:id="rId14"/>
    <sheet name="BH" sheetId="36" r:id="rId15"/>
    <sheet name="JS" sheetId="17" r:id="rId16"/>
    <sheet name="SK" sheetId="21" r:id="rId17"/>
    <sheet name="TS" sheetId="20" r:id="rId18"/>
    <sheet name="AB" sheetId="22" r:id="rId19"/>
  </sheets>
  <definedNames>
    <definedName name="Print_Area" localSheetId="15">JS!$A$1:$Q$25</definedName>
    <definedName name="Print_Area" localSheetId="16">SK!$A$1:$Q$29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9" i="39" l="1"/>
  <c r="H168" i="39"/>
  <c r="H167" i="39"/>
  <c r="G166" i="39"/>
  <c r="F166" i="39"/>
  <c r="H165" i="39"/>
  <c r="H164" i="39"/>
  <c r="H163" i="39"/>
  <c r="H162" i="39"/>
  <c r="H161" i="39"/>
  <c r="H157" i="39" s="1"/>
  <c r="H160" i="39"/>
  <c r="H159" i="39"/>
  <c r="H158" i="39"/>
  <c r="G157" i="39"/>
  <c r="F157" i="39"/>
  <c r="F130" i="39" s="1"/>
  <c r="P19" i="1" s="1"/>
  <c r="H156" i="39"/>
  <c r="H155" i="39"/>
  <c r="H154" i="39"/>
  <c r="H153" i="39"/>
  <c r="H152" i="39"/>
  <c r="H151" i="39"/>
  <c r="H148" i="39" s="1"/>
  <c r="H150" i="39"/>
  <c r="H149" i="39"/>
  <c r="G148" i="39"/>
  <c r="F148" i="39"/>
  <c r="H147" i="39"/>
  <c r="H146" i="39"/>
  <c r="H145" i="39"/>
  <c r="H144" i="39"/>
  <c r="H143" i="39"/>
  <c r="H142" i="39"/>
  <c r="H141" i="39"/>
  <c r="H138" i="39" s="1"/>
  <c r="H140" i="39"/>
  <c r="H139" i="39"/>
  <c r="G138" i="39"/>
  <c r="F138" i="39"/>
  <c r="H137" i="39"/>
  <c r="H136" i="39"/>
  <c r="G136" i="39"/>
  <c r="F136" i="39"/>
  <c r="H135" i="39"/>
  <c r="H134" i="39"/>
  <c r="H133" i="39"/>
  <c r="H132" i="39"/>
  <c r="G131" i="39"/>
  <c r="F131" i="39"/>
  <c r="H129" i="39"/>
  <c r="H128" i="39"/>
  <c r="G128" i="39"/>
  <c r="F128" i="39"/>
  <c r="H127" i="39"/>
  <c r="H124" i="39" s="1"/>
  <c r="H126" i="39"/>
  <c r="H125" i="39"/>
  <c r="G124" i="39"/>
  <c r="F124" i="39"/>
  <c r="H123" i="39"/>
  <c r="H122" i="39"/>
  <c r="H121" i="39"/>
  <c r="G120" i="39"/>
  <c r="H120" i="39" s="1"/>
  <c r="H119" i="39"/>
  <c r="H118" i="39"/>
  <c r="H116" i="39" s="1"/>
  <c r="H117" i="39"/>
  <c r="G116" i="39"/>
  <c r="F116" i="39"/>
  <c r="H115" i="39"/>
  <c r="H114" i="39"/>
  <c r="H113" i="39"/>
  <c r="H112" i="39"/>
  <c r="H111" i="39"/>
  <c r="H110" i="39"/>
  <c r="H109" i="39"/>
  <c r="H108" i="39"/>
  <c r="H106" i="39" s="1"/>
  <c r="H107" i="39"/>
  <c r="G106" i="39"/>
  <c r="F106" i="39"/>
  <c r="H105" i="39"/>
  <c r="H104" i="39"/>
  <c r="H103" i="39"/>
  <c r="H102" i="39"/>
  <c r="H101" i="39"/>
  <c r="H100" i="39"/>
  <c r="H99" i="39" s="1"/>
  <c r="G99" i="39"/>
  <c r="F99" i="39"/>
  <c r="H98" i="39"/>
  <c r="H97" i="39"/>
  <c r="H96" i="39"/>
  <c r="H95" i="39"/>
  <c r="H94" i="39"/>
  <c r="H93" i="39"/>
  <c r="H92" i="39" s="1"/>
  <c r="G92" i="39"/>
  <c r="F92" i="39"/>
  <c r="G91" i="39"/>
  <c r="Q18" i="1" s="1"/>
  <c r="F91" i="39"/>
  <c r="H90" i="39"/>
  <c r="H89" i="39"/>
  <c r="H88" i="39"/>
  <c r="H87" i="39"/>
  <c r="H86" i="39"/>
  <c r="H85" i="39"/>
  <c r="H84" i="39"/>
  <c r="H83" i="39"/>
  <c r="H82" i="39"/>
  <c r="H81" i="39"/>
  <c r="H80" i="39"/>
  <c r="H79" i="39"/>
  <c r="H78" i="39"/>
  <c r="H77" i="39"/>
  <c r="H76" i="39" s="1"/>
  <c r="G76" i="39"/>
  <c r="F76" i="39"/>
  <c r="H75" i="39"/>
  <c r="H74" i="39"/>
  <c r="H73" i="39"/>
  <c r="H72" i="39"/>
  <c r="H71" i="39" s="1"/>
  <c r="H70" i="39" s="1"/>
  <c r="G71" i="39"/>
  <c r="G70" i="39" s="1"/>
  <c r="F71" i="39"/>
  <c r="F70" i="39" s="1"/>
  <c r="H69" i="39"/>
  <c r="H68" i="39"/>
  <c r="H67" i="39"/>
  <c r="H66" i="39"/>
  <c r="H65" i="39" s="1"/>
  <c r="G65" i="39"/>
  <c r="F65" i="39"/>
  <c r="H64" i="39"/>
  <c r="H63" i="39"/>
  <c r="H62" i="39"/>
  <c r="G61" i="39"/>
  <c r="F61" i="39"/>
  <c r="H60" i="39"/>
  <c r="H59" i="39"/>
  <c r="H58" i="39"/>
  <c r="H57" i="39"/>
  <c r="H56" i="39"/>
  <c r="H55" i="39"/>
  <c r="H54" i="39"/>
  <c r="H53" i="39"/>
  <c r="H51" i="39" s="1"/>
  <c r="H52" i="39"/>
  <c r="G51" i="39"/>
  <c r="F51" i="39"/>
  <c r="H50" i="39"/>
  <c r="H49" i="39"/>
  <c r="H48" i="39"/>
  <c r="H47" i="39"/>
  <c r="H46" i="39"/>
  <c r="H45" i="39"/>
  <c r="G44" i="39"/>
  <c r="Q12" i="1" s="1"/>
  <c r="F44" i="39"/>
  <c r="H43" i="39"/>
  <c r="H42" i="39"/>
  <c r="H41" i="39" s="1"/>
  <c r="G41" i="39"/>
  <c r="F41" i="39"/>
  <c r="H40" i="39"/>
  <c r="H39" i="39"/>
  <c r="H38" i="39"/>
  <c r="H37" i="39"/>
  <c r="H36" i="39"/>
  <c r="H35" i="39"/>
  <c r="H34" i="39"/>
  <c r="H33" i="39"/>
  <c r="G32" i="39"/>
  <c r="Q10" i="1" s="1"/>
  <c r="F32" i="39"/>
  <c r="P10" i="1" s="1"/>
  <c r="H31" i="39"/>
  <c r="H30" i="39"/>
  <c r="H29" i="39"/>
  <c r="H28" i="39"/>
  <c r="H27" i="39"/>
  <c r="H26" i="39"/>
  <c r="H25" i="39"/>
  <c r="H24" i="39"/>
  <c r="H23" i="39"/>
  <c r="H22" i="39"/>
  <c r="H21" i="39"/>
  <c r="H20" i="39"/>
  <c r="H19" i="39"/>
  <c r="G18" i="39"/>
  <c r="F18" i="39"/>
  <c r="H17" i="39"/>
  <c r="H16" i="39"/>
  <c r="H15" i="39"/>
  <c r="H14" i="39"/>
  <c r="H13" i="39"/>
  <c r="G12" i="39"/>
  <c r="F12" i="39"/>
  <c r="H11" i="39"/>
  <c r="H10" i="39"/>
  <c r="H9" i="39"/>
  <c r="H8" i="39"/>
  <c r="H7" i="39"/>
  <c r="H6" i="39"/>
  <c r="H5" i="39" s="1"/>
  <c r="G5" i="39"/>
  <c r="F5" i="39"/>
  <c r="H169" i="38"/>
  <c r="H168" i="38"/>
  <c r="H167" i="38"/>
  <c r="G166" i="38"/>
  <c r="F166" i="38"/>
  <c r="H165" i="38"/>
  <c r="H164" i="38"/>
  <c r="H163" i="38"/>
  <c r="H162" i="38"/>
  <c r="H161" i="38"/>
  <c r="H157" i="38" s="1"/>
  <c r="H160" i="38"/>
  <c r="H159" i="38"/>
  <c r="H158" i="38"/>
  <c r="G157" i="38"/>
  <c r="F157" i="38"/>
  <c r="H156" i="38"/>
  <c r="H155" i="38"/>
  <c r="H154" i="38"/>
  <c r="H153" i="38"/>
  <c r="H152" i="38"/>
  <c r="H151" i="38"/>
  <c r="H148" i="38" s="1"/>
  <c r="H150" i="38"/>
  <c r="H149" i="38"/>
  <c r="G148" i="38"/>
  <c r="F148" i="38"/>
  <c r="H147" i="38"/>
  <c r="H146" i="38"/>
  <c r="H145" i="38"/>
  <c r="H144" i="38"/>
  <c r="H143" i="38"/>
  <c r="H142" i="38"/>
  <c r="H141" i="38"/>
  <c r="H140" i="38"/>
  <c r="H139" i="38"/>
  <c r="G138" i="38"/>
  <c r="F138" i="38"/>
  <c r="H137" i="38"/>
  <c r="H136" i="38" s="1"/>
  <c r="G136" i="38"/>
  <c r="F136" i="38"/>
  <c r="H135" i="38"/>
  <c r="H134" i="38"/>
  <c r="H133" i="38"/>
  <c r="H132" i="38"/>
  <c r="G131" i="38"/>
  <c r="F131" i="38"/>
  <c r="H129" i="38"/>
  <c r="H128" i="38"/>
  <c r="G128" i="38"/>
  <c r="F128" i="38"/>
  <c r="H127" i="38"/>
  <c r="H124" i="38" s="1"/>
  <c r="H126" i="38"/>
  <c r="H125" i="38"/>
  <c r="G124" i="38"/>
  <c r="F124" i="38"/>
  <c r="H123" i="38"/>
  <c r="H122" i="38"/>
  <c r="H121" i="38"/>
  <c r="G120" i="38"/>
  <c r="H120" i="38" s="1"/>
  <c r="H119" i="38"/>
  <c r="H118" i="38"/>
  <c r="H117" i="38"/>
  <c r="G116" i="38"/>
  <c r="F116" i="38"/>
  <c r="H115" i="38"/>
  <c r="H114" i="38"/>
  <c r="H113" i="38"/>
  <c r="H112" i="38"/>
  <c r="H111" i="38"/>
  <c r="H110" i="38"/>
  <c r="H109" i="38"/>
  <c r="H108" i="38"/>
  <c r="H106" i="38" s="1"/>
  <c r="H107" i="38"/>
  <c r="G106" i="38"/>
  <c r="F106" i="38"/>
  <c r="H105" i="38"/>
  <c r="H104" i="38"/>
  <c r="H103" i="38"/>
  <c r="H102" i="38"/>
  <c r="H101" i="38"/>
  <c r="H100" i="38"/>
  <c r="H99" i="38" s="1"/>
  <c r="G99" i="38"/>
  <c r="G91" i="38" s="1"/>
  <c r="O18" i="1" s="1"/>
  <c r="F99" i="38"/>
  <c r="H98" i="38"/>
  <c r="H97" i="38"/>
  <c r="H96" i="38"/>
  <c r="H95" i="38"/>
  <c r="H94" i="38"/>
  <c r="H93" i="38"/>
  <c r="H92" i="38" s="1"/>
  <c r="G92" i="38"/>
  <c r="F92" i="38"/>
  <c r="F91" i="38" s="1"/>
  <c r="N18" i="1" s="1"/>
  <c r="H90" i="38"/>
  <c r="H89" i="38"/>
  <c r="H88" i="38"/>
  <c r="H87" i="38"/>
  <c r="H86" i="38"/>
  <c r="H85" i="38"/>
  <c r="H84" i="38"/>
  <c r="H83" i="38"/>
  <c r="H82" i="38"/>
  <c r="H81" i="38"/>
  <c r="H80" i="38"/>
  <c r="H79" i="38"/>
  <c r="H78" i="38"/>
  <c r="H77" i="38"/>
  <c r="G76" i="38"/>
  <c r="F76" i="38"/>
  <c r="F70" i="38" s="1"/>
  <c r="H75" i="38"/>
  <c r="H74" i="38"/>
  <c r="H73" i="38"/>
  <c r="H72" i="38"/>
  <c r="H71" i="38" s="1"/>
  <c r="G71" i="38"/>
  <c r="G70" i="38" s="1"/>
  <c r="F71" i="38"/>
  <c r="H69" i="38"/>
  <c r="H68" i="38"/>
  <c r="H67" i="38"/>
  <c r="H66" i="38"/>
  <c r="G65" i="38"/>
  <c r="F65" i="38"/>
  <c r="N15" i="1" s="1"/>
  <c r="H64" i="38"/>
  <c r="H63" i="38"/>
  <c r="H62" i="38"/>
  <c r="G61" i="38"/>
  <c r="F61" i="38"/>
  <c r="N14" i="1" s="1"/>
  <c r="H60" i="38"/>
  <c r="H59" i="38"/>
  <c r="H58" i="38"/>
  <c r="H57" i="38"/>
  <c r="H56" i="38"/>
  <c r="H55" i="38"/>
  <c r="H54" i="38"/>
  <c r="H51" i="38" s="1"/>
  <c r="H53" i="38"/>
  <c r="H52" i="38"/>
  <c r="G51" i="38"/>
  <c r="F51" i="38"/>
  <c r="H50" i="38"/>
  <c r="H44" i="38" s="1"/>
  <c r="H49" i="38"/>
  <c r="H48" i="38"/>
  <c r="H47" i="38"/>
  <c r="H46" i="38"/>
  <c r="H45" i="38"/>
  <c r="G44" i="38"/>
  <c r="F44" i="38"/>
  <c r="N12" i="1" s="1"/>
  <c r="H43" i="38"/>
  <c r="H42" i="38"/>
  <c r="H41" i="38" s="1"/>
  <c r="G41" i="38"/>
  <c r="F41" i="38"/>
  <c r="H40" i="38"/>
  <c r="H39" i="38"/>
  <c r="H38" i="38"/>
  <c r="H37" i="38"/>
  <c r="H36" i="38"/>
  <c r="H35" i="38"/>
  <c r="H34" i="38"/>
  <c r="H33" i="38"/>
  <c r="G32" i="38"/>
  <c r="F32" i="38"/>
  <c r="N10" i="1" s="1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G18" i="38"/>
  <c r="F18" i="38"/>
  <c r="N9" i="1" s="1"/>
  <c r="H17" i="38"/>
  <c r="H16" i="38"/>
  <c r="H15" i="38"/>
  <c r="H14" i="38"/>
  <c r="H13" i="38"/>
  <c r="G12" i="38"/>
  <c r="F12" i="38"/>
  <c r="N8" i="1" s="1"/>
  <c r="H11" i="38"/>
  <c r="H10" i="38"/>
  <c r="H9" i="38"/>
  <c r="H8" i="38"/>
  <c r="H7" i="38"/>
  <c r="H6" i="38"/>
  <c r="H5" i="38" s="1"/>
  <c r="G5" i="38"/>
  <c r="F5" i="38"/>
  <c r="AE44" i="22"/>
  <c r="AE43" i="22"/>
  <c r="AE42" i="22"/>
  <c r="AE40" i="22"/>
  <c r="AE39" i="22"/>
  <c r="AE38" i="22"/>
  <c r="AE37" i="22"/>
  <c r="AE36" i="22"/>
  <c r="AE35" i="22"/>
  <c r="AE34" i="22"/>
  <c r="AE33" i="22"/>
  <c r="AE31" i="22"/>
  <c r="AE30" i="22"/>
  <c r="AE29" i="22"/>
  <c r="AE28" i="22"/>
  <c r="AE27" i="22"/>
  <c r="AE26" i="22"/>
  <c r="AE25" i="22"/>
  <c r="AE24" i="22"/>
  <c r="AE22" i="22"/>
  <c r="AE21" i="22"/>
  <c r="AE20" i="22"/>
  <c r="AE19" i="22"/>
  <c r="AE18" i="22"/>
  <c r="AE17" i="22"/>
  <c r="AE16" i="22"/>
  <c r="AE15" i="22"/>
  <c r="AE14" i="22"/>
  <c r="AE12" i="22"/>
  <c r="AE10" i="22"/>
  <c r="AE9" i="22"/>
  <c r="AE8" i="22"/>
  <c r="AE7" i="22"/>
  <c r="AD44" i="22"/>
  <c r="AD43" i="22"/>
  <c r="AD42" i="22"/>
  <c r="AD40" i="22"/>
  <c r="AD39" i="22"/>
  <c r="AD38" i="22"/>
  <c r="AD37" i="22"/>
  <c r="AD36" i="22"/>
  <c r="AD35" i="22"/>
  <c r="AD34" i="22"/>
  <c r="AD33" i="22"/>
  <c r="AD31" i="22"/>
  <c r="AD30" i="22"/>
  <c r="AD29" i="22"/>
  <c r="AD28" i="22"/>
  <c r="AD27" i="22"/>
  <c r="AD26" i="22"/>
  <c r="AD25" i="22"/>
  <c r="AD24" i="22"/>
  <c r="AD22" i="22"/>
  <c r="AD21" i="22"/>
  <c r="AD20" i="22"/>
  <c r="AD19" i="22"/>
  <c r="AD18" i="22"/>
  <c r="AD17" i="22"/>
  <c r="AD16" i="22"/>
  <c r="AD15" i="22"/>
  <c r="AD14" i="22"/>
  <c r="AD12" i="22"/>
  <c r="AD10" i="22"/>
  <c r="AD9" i="22"/>
  <c r="AD8" i="22"/>
  <c r="AD7" i="22"/>
  <c r="AB44" i="22"/>
  <c r="AB43" i="22"/>
  <c r="AB42" i="22"/>
  <c r="AB40" i="22"/>
  <c r="AB39" i="22"/>
  <c r="AB38" i="22"/>
  <c r="AB37" i="22"/>
  <c r="AB36" i="22"/>
  <c r="AB35" i="22"/>
  <c r="AB34" i="22"/>
  <c r="AB33" i="22"/>
  <c r="AB31" i="22"/>
  <c r="AB30" i="22"/>
  <c r="AB29" i="22"/>
  <c r="AB28" i="22"/>
  <c r="AB27" i="22"/>
  <c r="AB26" i="22"/>
  <c r="AB25" i="22"/>
  <c r="AB24" i="22"/>
  <c r="AB22" i="22"/>
  <c r="AB21" i="22"/>
  <c r="AB20" i="22"/>
  <c r="AB19" i="22"/>
  <c r="AB18" i="22"/>
  <c r="AB17" i="22"/>
  <c r="AB16" i="22"/>
  <c r="AB15" i="22"/>
  <c r="AB14" i="22"/>
  <c r="AB12" i="22"/>
  <c r="AB10" i="22"/>
  <c r="AB9" i="22"/>
  <c r="AB8" i="22"/>
  <c r="AB7" i="22"/>
  <c r="AC44" i="22"/>
  <c r="AC43" i="22"/>
  <c r="AC42" i="22"/>
  <c r="AC40" i="22"/>
  <c r="AC39" i="22"/>
  <c r="AC38" i="22"/>
  <c r="AC37" i="22"/>
  <c r="AC36" i="22"/>
  <c r="AC35" i="22"/>
  <c r="AC34" i="22"/>
  <c r="AC33" i="22"/>
  <c r="AC31" i="22"/>
  <c r="AC30" i="22"/>
  <c r="AC29" i="22"/>
  <c r="AC28" i="22"/>
  <c r="AC27" i="22"/>
  <c r="AC26" i="22"/>
  <c r="AC25" i="22"/>
  <c r="AC24" i="22"/>
  <c r="AC22" i="22"/>
  <c r="AC21" i="22"/>
  <c r="AC20" i="22"/>
  <c r="AC19" i="22"/>
  <c r="AC18" i="22"/>
  <c r="AC17" i="22"/>
  <c r="AC16" i="22"/>
  <c r="AC15" i="22"/>
  <c r="AC14" i="22"/>
  <c r="AC12" i="22"/>
  <c r="AC10" i="22"/>
  <c r="AC9" i="22"/>
  <c r="AC8" i="22"/>
  <c r="AC7" i="22"/>
  <c r="AA44" i="22"/>
  <c r="AA43" i="22"/>
  <c r="AA42" i="22"/>
  <c r="AA40" i="22"/>
  <c r="AA39" i="22"/>
  <c r="AA38" i="22"/>
  <c r="AA37" i="22"/>
  <c r="AA36" i="22"/>
  <c r="AA35" i="22"/>
  <c r="AA34" i="22"/>
  <c r="AA33" i="22"/>
  <c r="AA31" i="22"/>
  <c r="AA30" i="22"/>
  <c r="AA29" i="22"/>
  <c r="AA28" i="22"/>
  <c r="AA27" i="22"/>
  <c r="AA26" i="22"/>
  <c r="AA25" i="22"/>
  <c r="AA24" i="22"/>
  <c r="AA22" i="22"/>
  <c r="AA21" i="22"/>
  <c r="AA20" i="22"/>
  <c r="AA19" i="22"/>
  <c r="AA18" i="22"/>
  <c r="AA17" i="22"/>
  <c r="AA16" i="22"/>
  <c r="AA15" i="22"/>
  <c r="AA14" i="22"/>
  <c r="AA12" i="22"/>
  <c r="AA10" i="22"/>
  <c r="AA9" i="22"/>
  <c r="AA8" i="22"/>
  <c r="AA7" i="22"/>
  <c r="Z44" i="22"/>
  <c r="Z43" i="22"/>
  <c r="Z42" i="22"/>
  <c r="Z40" i="22"/>
  <c r="Z39" i="22"/>
  <c r="Z38" i="22"/>
  <c r="Z37" i="22"/>
  <c r="Z36" i="22"/>
  <c r="Z35" i="22"/>
  <c r="Z34" i="22"/>
  <c r="Z33" i="22"/>
  <c r="Z31" i="22"/>
  <c r="Z30" i="22"/>
  <c r="Z29" i="22"/>
  <c r="Z28" i="22"/>
  <c r="Z27" i="22"/>
  <c r="Z26" i="22"/>
  <c r="Z25" i="22"/>
  <c r="Z24" i="22"/>
  <c r="Z22" i="22"/>
  <c r="Z21" i="22"/>
  <c r="Z20" i="22"/>
  <c r="Z19" i="22"/>
  <c r="Z18" i="22"/>
  <c r="Z17" i="22"/>
  <c r="Z16" i="22"/>
  <c r="Z15" i="22"/>
  <c r="Z14" i="22"/>
  <c r="Z12" i="22"/>
  <c r="Z10" i="22"/>
  <c r="Z9" i="22"/>
  <c r="Z8" i="22"/>
  <c r="Z7" i="22"/>
  <c r="AD43" i="20"/>
  <c r="AD41" i="20"/>
  <c r="AD40" i="20"/>
  <c r="AD39" i="20"/>
  <c r="AD37" i="20"/>
  <c r="AD36" i="20"/>
  <c r="AD35" i="20"/>
  <c r="AD34" i="20"/>
  <c r="AD33" i="20"/>
  <c r="AD32" i="20"/>
  <c r="AD31" i="20"/>
  <c r="AD29" i="20"/>
  <c r="AD28" i="20"/>
  <c r="AD27" i="20"/>
  <c r="AD26" i="20"/>
  <c r="AD25" i="20"/>
  <c r="AD24" i="20"/>
  <c r="AD23" i="20"/>
  <c r="AD22" i="20"/>
  <c r="AD21" i="20"/>
  <c r="AD19" i="20"/>
  <c r="AD18" i="20"/>
  <c r="AD17" i="20"/>
  <c r="AD16" i="20"/>
  <c r="AD15" i="20"/>
  <c r="AD14" i="20"/>
  <c r="AD12" i="20"/>
  <c r="AD11" i="20"/>
  <c r="AD10" i="20"/>
  <c r="AD9" i="20"/>
  <c r="AD8" i="20"/>
  <c r="AD7" i="20"/>
  <c r="AE43" i="20"/>
  <c r="AE41" i="20"/>
  <c r="AE40" i="20"/>
  <c r="AE39" i="20"/>
  <c r="AE37" i="20"/>
  <c r="AE36" i="20"/>
  <c r="AE35" i="20"/>
  <c r="AE34" i="20"/>
  <c r="AE33" i="20"/>
  <c r="AE32" i="20"/>
  <c r="AE31" i="20"/>
  <c r="AE29" i="20"/>
  <c r="AE28" i="20"/>
  <c r="AE27" i="20"/>
  <c r="AE26" i="20"/>
  <c r="AE25" i="20"/>
  <c r="AE24" i="20"/>
  <c r="AE23" i="20"/>
  <c r="AE22" i="20"/>
  <c r="AE21" i="20"/>
  <c r="AE19" i="20"/>
  <c r="AE18" i="20"/>
  <c r="AE17" i="20"/>
  <c r="AE16" i="20"/>
  <c r="AE15" i="20"/>
  <c r="AE14" i="20"/>
  <c r="AE12" i="20"/>
  <c r="AE11" i="20"/>
  <c r="AE10" i="20"/>
  <c r="AE9" i="20"/>
  <c r="AE8" i="20"/>
  <c r="AE7" i="20"/>
  <c r="AC43" i="20"/>
  <c r="AC41" i="20"/>
  <c r="AC40" i="20"/>
  <c r="AC39" i="20"/>
  <c r="AC37" i="20"/>
  <c r="AC36" i="20"/>
  <c r="AC35" i="20"/>
  <c r="AC34" i="20"/>
  <c r="AC33" i="20"/>
  <c r="AC32" i="20"/>
  <c r="AC31" i="20"/>
  <c r="AC29" i="20"/>
  <c r="AC28" i="20"/>
  <c r="AC27" i="20"/>
  <c r="AC26" i="20"/>
  <c r="AC25" i="20"/>
  <c r="AC24" i="20"/>
  <c r="AC23" i="20"/>
  <c r="AC22" i="20"/>
  <c r="AC21" i="20"/>
  <c r="AC19" i="20"/>
  <c r="AC18" i="20"/>
  <c r="AC17" i="20"/>
  <c r="AC16" i="20"/>
  <c r="AC15" i="20"/>
  <c r="AC14" i="20"/>
  <c r="AC12" i="20"/>
  <c r="AC11" i="20"/>
  <c r="AC10" i="20"/>
  <c r="AC9" i="20"/>
  <c r="AC8" i="20"/>
  <c r="AC7" i="20"/>
  <c r="AB43" i="20"/>
  <c r="AB41" i="20"/>
  <c r="AB40" i="20"/>
  <c r="AB39" i="20"/>
  <c r="AB37" i="20"/>
  <c r="AB36" i="20"/>
  <c r="AB35" i="20"/>
  <c r="AB34" i="20"/>
  <c r="AB33" i="20"/>
  <c r="AB32" i="20"/>
  <c r="AB31" i="20"/>
  <c r="AB29" i="20"/>
  <c r="AB28" i="20"/>
  <c r="AB27" i="20"/>
  <c r="AB26" i="20"/>
  <c r="AB25" i="20"/>
  <c r="AB24" i="20"/>
  <c r="AB23" i="20"/>
  <c r="AB22" i="20"/>
  <c r="AB21" i="20"/>
  <c r="AB19" i="20"/>
  <c r="AB18" i="20"/>
  <c r="AB17" i="20"/>
  <c r="AB16" i="20"/>
  <c r="AB15" i="20"/>
  <c r="AB14" i="20"/>
  <c r="AB12" i="20"/>
  <c r="AB11" i="20"/>
  <c r="AB10" i="20"/>
  <c r="AB9" i="20"/>
  <c r="AB8" i="20"/>
  <c r="AB7" i="20"/>
  <c r="Z43" i="20"/>
  <c r="Z41" i="20"/>
  <c r="Z40" i="20"/>
  <c r="Z39" i="20"/>
  <c r="Z37" i="20"/>
  <c r="Z36" i="20"/>
  <c r="Z35" i="20"/>
  <c r="Z34" i="20"/>
  <c r="Z33" i="20"/>
  <c r="Z32" i="20"/>
  <c r="Z31" i="20"/>
  <c r="Z29" i="20"/>
  <c r="Z28" i="20"/>
  <c r="Z27" i="20"/>
  <c r="Z26" i="20"/>
  <c r="Z25" i="20"/>
  <c r="Z24" i="20"/>
  <c r="Z23" i="20"/>
  <c r="Z22" i="20"/>
  <c r="Z21" i="20"/>
  <c r="Z19" i="20"/>
  <c r="Z18" i="20"/>
  <c r="Z17" i="20"/>
  <c r="Z5" i="20" s="1"/>
  <c r="Z16" i="20"/>
  <c r="Z15" i="20"/>
  <c r="Z14" i="20"/>
  <c r="Z12" i="20"/>
  <c r="Z11" i="20"/>
  <c r="Z10" i="20"/>
  <c r="Z9" i="20"/>
  <c r="Z8" i="20"/>
  <c r="Z7" i="20"/>
  <c r="AA43" i="20"/>
  <c r="AA41" i="20"/>
  <c r="AA40" i="20"/>
  <c r="AA39" i="20"/>
  <c r="AA37" i="20"/>
  <c r="AA36" i="20"/>
  <c r="AA35" i="20"/>
  <c r="AA34" i="20"/>
  <c r="AA33" i="20"/>
  <c r="AA32" i="20"/>
  <c r="AA31" i="20"/>
  <c r="AA29" i="20"/>
  <c r="AA28" i="20"/>
  <c r="AA27" i="20"/>
  <c r="AA26" i="20"/>
  <c r="AA25" i="20"/>
  <c r="AA24" i="20"/>
  <c r="AA23" i="20"/>
  <c r="AA22" i="20"/>
  <c r="AA21" i="20"/>
  <c r="AA19" i="20"/>
  <c r="AA18" i="20"/>
  <c r="AA17" i="20"/>
  <c r="AA16" i="20"/>
  <c r="AA15" i="20"/>
  <c r="AA14" i="20"/>
  <c r="AA12" i="20"/>
  <c r="AA11" i="20"/>
  <c r="AA10" i="20"/>
  <c r="AA5" i="20" s="1"/>
  <c r="AA9" i="20"/>
  <c r="AA8" i="20"/>
  <c r="AA7" i="20"/>
  <c r="AE28" i="21"/>
  <c r="AE27" i="21"/>
  <c r="AE26" i="21"/>
  <c r="AE25" i="21"/>
  <c r="AE24" i="21"/>
  <c r="AE23" i="21"/>
  <c r="AE22" i="21"/>
  <c r="AE19" i="21"/>
  <c r="AE18" i="21"/>
  <c r="AE17" i="21"/>
  <c r="AE16" i="21"/>
  <c r="AE15" i="21"/>
  <c r="AE12" i="21"/>
  <c r="AE7" i="21"/>
  <c r="AD28" i="21"/>
  <c r="AD27" i="21"/>
  <c r="AD26" i="21"/>
  <c r="AD25" i="21"/>
  <c r="AD24" i="21"/>
  <c r="AD23" i="21"/>
  <c r="AD22" i="21"/>
  <c r="AD19" i="21"/>
  <c r="AD18" i="21"/>
  <c r="AD17" i="21"/>
  <c r="AD16" i="21"/>
  <c r="AD15" i="21"/>
  <c r="AD12" i="21"/>
  <c r="AD7" i="21"/>
  <c r="AB28" i="21"/>
  <c r="AB27" i="21"/>
  <c r="AB26" i="21"/>
  <c r="AB25" i="21"/>
  <c r="AB24" i="21"/>
  <c r="AB23" i="21"/>
  <c r="AB22" i="21"/>
  <c r="AB19" i="21"/>
  <c r="AB18" i="21"/>
  <c r="AB17" i="21"/>
  <c r="AB16" i="21"/>
  <c r="AB15" i="21"/>
  <c r="AB12" i="21"/>
  <c r="AB7" i="21"/>
  <c r="AC28" i="21"/>
  <c r="AC27" i="21"/>
  <c r="AC26" i="21"/>
  <c r="AC25" i="21"/>
  <c r="AC24" i="21"/>
  <c r="AC23" i="21"/>
  <c r="AC22" i="21"/>
  <c r="AC19" i="21"/>
  <c r="AC18" i="21"/>
  <c r="AC17" i="21"/>
  <c r="AC16" i="21"/>
  <c r="AC5" i="21" s="1"/>
  <c r="AC15" i="21"/>
  <c r="AC12" i="21"/>
  <c r="AC7" i="21"/>
  <c r="AA28" i="21"/>
  <c r="AA27" i="21"/>
  <c r="AA26" i="21"/>
  <c r="AA25" i="21"/>
  <c r="AA24" i="21"/>
  <c r="AA23" i="21"/>
  <c r="AA22" i="21"/>
  <c r="AA19" i="21"/>
  <c r="AA18" i="21"/>
  <c r="AA17" i="21"/>
  <c r="AA16" i="21"/>
  <c r="AA15" i="21"/>
  <c r="AA12" i="21"/>
  <c r="AA7" i="21"/>
  <c r="Z28" i="21"/>
  <c r="Z27" i="21"/>
  <c r="Z26" i="21"/>
  <c r="Z25" i="21"/>
  <c r="Z24" i="21"/>
  <c r="Z23" i="21"/>
  <c r="Z22" i="21"/>
  <c r="Z19" i="21"/>
  <c r="Z18" i="21"/>
  <c r="Z17" i="21"/>
  <c r="Z16" i="21"/>
  <c r="Z15" i="21"/>
  <c r="Z12" i="21"/>
  <c r="Z7" i="21"/>
  <c r="AD27" i="17"/>
  <c r="AD26" i="17"/>
  <c r="AD25" i="17"/>
  <c r="AD24" i="17"/>
  <c r="AE27" i="17"/>
  <c r="AE26" i="17"/>
  <c r="AE25" i="17"/>
  <c r="AE24" i="17"/>
  <c r="AE5" i="17" s="1"/>
  <c r="AC27" i="17"/>
  <c r="AC26" i="17"/>
  <c r="AC25" i="17"/>
  <c r="AC24" i="17"/>
  <c r="AC5" i="17" s="1"/>
  <c r="AB27" i="17"/>
  <c r="AB26" i="17"/>
  <c r="AB25" i="17"/>
  <c r="AB24" i="17"/>
  <c r="Z27" i="17"/>
  <c r="Z26" i="17"/>
  <c r="Z25" i="17"/>
  <c r="Z24" i="17"/>
  <c r="Z5" i="17" s="1"/>
  <c r="AA27" i="17"/>
  <c r="AA26" i="17"/>
  <c r="AA25" i="17"/>
  <c r="AA24" i="17"/>
  <c r="AA5" i="17" s="1"/>
  <c r="AE11" i="36"/>
  <c r="AE9" i="36"/>
  <c r="AE8" i="36"/>
  <c r="AE7" i="36"/>
  <c r="AE5" i="36" s="1"/>
  <c r="AD11" i="36"/>
  <c r="AD9" i="36"/>
  <c r="AD8" i="36"/>
  <c r="AD7" i="36"/>
  <c r="AD5" i="36" s="1"/>
  <c r="AB11" i="36"/>
  <c r="AB9" i="36"/>
  <c r="AB8" i="36"/>
  <c r="AB7" i="36"/>
  <c r="AC11" i="36"/>
  <c r="AC9" i="36"/>
  <c r="AC8" i="36"/>
  <c r="AC7" i="36"/>
  <c r="AA11" i="36"/>
  <c r="AA9" i="36"/>
  <c r="AA5" i="36" s="1"/>
  <c r="AA8" i="36"/>
  <c r="AA7" i="36"/>
  <c r="Z11" i="36"/>
  <c r="Z9" i="36"/>
  <c r="Z8" i="36"/>
  <c r="Z7" i="36"/>
  <c r="AD16" i="35"/>
  <c r="AD10" i="35"/>
  <c r="AD9" i="35"/>
  <c r="AE16" i="35"/>
  <c r="AE10" i="35"/>
  <c r="AE9" i="35"/>
  <c r="AE5" i="35" s="1"/>
  <c r="AC16" i="35"/>
  <c r="AC10" i="35"/>
  <c r="AC9" i="35"/>
  <c r="AC5" i="35" s="1"/>
  <c r="AB16" i="35"/>
  <c r="AB10" i="35"/>
  <c r="AB9" i="35"/>
  <c r="Z16" i="35"/>
  <c r="Z10" i="35"/>
  <c r="Z9" i="35"/>
  <c r="Z5" i="35" s="1"/>
  <c r="AA16" i="35"/>
  <c r="AA10" i="35"/>
  <c r="AA9" i="35"/>
  <c r="AA5" i="35" s="1"/>
  <c r="AE27" i="34"/>
  <c r="AE25" i="34"/>
  <c r="AE22" i="34"/>
  <c r="AE21" i="34"/>
  <c r="AE18" i="34"/>
  <c r="AE10" i="34"/>
  <c r="AE9" i="34"/>
  <c r="AE8" i="34"/>
  <c r="AE7" i="34"/>
  <c r="AD27" i="34"/>
  <c r="AD25" i="34"/>
  <c r="AD22" i="34"/>
  <c r="AD21" i="34"/>
  <c r="AD18" i="34"/>
  <c r="AD10" i="34"/>
  <c r="AD9" i="34"/>
  <c r="AD8" i="34"/>
  <c r="AD7" i="34"/>
  <c r="AD5" i="34" s="1"/>
  <c r="AB27" i="34"/>
  <c r="AB25" i="34"/>
  <c r="AB22" i="34"/>
  <c r="AB21" i="34"/>
  <c r="AB18" i="34"/>
  <c r="AB10" i="34"/>
  <c r="AB9" i="34"/>
  <c r="AB8" i="34"/>
  <c r="AB7" i="34"/>
  <c r="AC27" i="34"/>
  <c r="AC25" i="34"/>
  <c r="AC22" i="34"/>
  <c r="AC21" i="34"/>
  <c r="AC18" i="34"/>
  <c r="AC10" i="34"/>
  <c r="AC9" i="34"/>
  <c r="AC8" i="34"/>
  <c r="AC7" i="34"/>
  <c r="AA27" i="34"/>
  <c r="AA25" i="34"/>
  <c r="AA22" i="34"/>
  <c r="AA21" i="34"/>
  <c r="AA18" i="34"/>
  <c r="AA10" i="34"/>
  <c r="AA9" i="34"/>
  <c r="AA8" i="34"/>
  <c r="AA7" i="34"/>
  <c r="AA5" i="34" s="1"/>
  <c r="Z27" i="34"/>
  <c r="Z25" i="34"/>
  <c r="Z22" i="34"/>
  <c r="Z21" i="34"/>
  <c r="Z18" i="34"/>
  <c r="Z10" i="34"/>
  <c r="Z9" i="34"/>
  <c r="Z8" i="34"/>
  <c r="Z7" i="34"/>
  <c r="Z5" i="34" s="1"/>
  <c r="AD14" i="33"/>
  <c r="AD13" i="33"/>
  <c r="AD10" i="33"/>
  <c r="AD9" i="33"/>
  <c r="AD8" i="33"/>
  <c r="AD7" i="33"/>
  <c r="AE14" i="33"/>
  <c r="AE13" i="33"/>
  <c r="AE10" i="33"/>
  <c r="AE9" i="33"/>
  <c r="AE8" i="33"/>
  <c r="AE7" i="33"/>
  <c r="AB7" i="33"/>
  <c r="AB8" i="33"/>
  <c r="AB9" i="33"/>
  <c r="AB10" i="33"/>
  <c r="AB13" i="33"/>
  <c r="AB14" i="33"/>
  <c r="AC7" i="33"/>
  <c r="AC8" i="33"/>
  <c r="AC9" i="33"/>
  <c r="AC10" i="33"/>
  <c r="AC13" i="33"/>
  <c r="AC14" i="33"/>
  <c r="Z14" i="33"/>
  <c r="Z13" i="33"/>
  <c r="Z10" i="33"/>
  <c r="Z9" i="33"/>
  <c r="Z8" i="33"/>
  <c r="Z7" i="33"/>
  <c r="AA14" i="33"/>
  <c r="AA13" i="33"/>
  <c r="AA10" i="33"/>
  <c r="AA9" i="33"/>
  <c r="AA8" i="33"/>
  <c r="AA7" i="33"/>
  <c r="AE13" i="32"/>
  <c r="AE8" i="32"/>
  <c r="AD13" i="32"/>
  <c r="AD8" i="32"/>
  <c r="AB13" i="32"/>
  <c r="AB8" i="32"/>
  <c r="AC13" i="32"/>
  <c r="AC8" i="32"/>
  <c r="AC5" i="32" s="1"/>
  <c r="AA13" i="32"/>
  <c r="AA8" i="32"/>
  <c r="Z13" i="32"/>
  <c r="Z8" i="32"/>
  <c r="Z5" i="32" s="1"/>
  <c r="AA5" i="32"/>
  <c r="AD17" i="31"/>
  <c r="AD16" i="31"/>
  <c r="AD15" i="31"/>
  <c r="AD13" i="31"/>
  <c r="AD12" i="31"/>
  <c r="AD11" i="31"/>
  <c r="AD8" i="31"/>
  <c r="AD7" i="31"/>
  <c r="AE17" i="31"/>
  <c r="AE16" i="31"/>
  <c r="AE15" i="31"/>
  <c r="AE13" i="31"/>
  <c r="AE12" i="31"/>
  <c r="AE11" i="31"/>
  <c r="AE8" i="31"/>
  <c r="AE7" i="31"/>
  <c r="AC17" i="31"/>
  <c r="AC16" i="31"/>
  <c r="AC15" i="31"/>
  <c r="AC13" i="31"/>
  <c r="AC12" i="31"/>
  <c r="AC11" i="31"/>
  <c r="AC8" i="31"/>
  <c r="AC7" i="31"/>
  <c r="AC5" i="31" s="1"/>
  <c r="AB17" i="31"/>
  <c r="AB16" i="31"/>
  <c r="AB15" i="31"/>
  <c r="AB13" i="31"/>
  <c r="AB12" i="31"/>
  <c r="AB11" i="31"/>
  <c r="AB8" i="31"/>
  <c r="AB7" i="31"/>
  <c r="AB5" i="31"/>
  <c r="Z17" i="31"/>
  <c r="Z16" i="31"/>
  <c r="Z15" i="31"/>
  <c r="Z13" i="31"/>
  <c r="Z12" i="31"/>
  <c r="Z11" i="31"/>
  <c r="Z8" i="31"/>
  <c r="Z7" i="31"/>
  <c r="AA17" i="31"/>
  <c r="AA16" i="31"/>
  <c r="AA15" i="31"/>
  <c r="AA13" i="31"/>
  <c r="AA12" i="31"/>
  <c r="AA11" i="31"/>
  <c r="AA8" i="31"/>
  <c r="AA7" i="31"/>
  <c r="AE25" i="30"/>
  <c r="AE24" i="30"/>
  <c r="AE23" i="30"/>
  <c r="AE21" i="30"/>
  <c r="AE20" i="30"/>
  <c r="AE19" i="30"/>
  <c r="AE18" i="30"/>
  <c r="AE17" i="30"/>
  <c r="AE16" i="30"/>
  <c r="AE12" i="30"/>
  <c r="AE9" i="30"/>
  <c r="AE8" i="30"/>
  <c r="AE7" i="30"/>
  <c r="AD25" i="30"/>
  <c r="AD24" i="30"/>
  <c r="AD23" i="30"/>
  <c r="AD21" i="30"/>
  <c r="AD20" i="30"/>
  <c r="AD19" i="30"/>
  <c r="AD18" i="30"/>
  <c r="AD17" i="30"/>
  <c r="AD16" i="30"/>
  <c r="AD12" i="30"/>
  <c r="AD9" i="30"/>
  <c r="AD8" i="30"/>
  <c r="AD7" i="30"/>
  <c r="AB25" i="30"/>
  <c r="AB24" i="30"/>
  <c r="AB23" i="30"/>
  <c r="AB21" i="30"/>
  <c r="AB20" i="30"/>
  <c r="AB19" i="30"/>
  <c r="AB18" i="30"/>
  <c r="AB17" i="30"/>
  <c r="AB16" i="30"/>
  <c r="AB12" i="30"/>
  <c r="AB9" i="30"/>
  <c r="AB8" i="30"/>
  <c r="AB7" i="30"/>
  <c r="AC25" i="30"/>
  <c r="AC24" i="30"/>
  <c r="AC23" i="30"/>
  <c r="AC21" i="30"/>
  <c r="AC20" i="30"/>
  <c r="AC19" i="30"/>
  <c r="AC18" i="30"/>
  <c r="AC17" i="30"/>
  <c r="AC16" i="30"/>
  <c r="AC12" i="30"/>
  <c r="AC9" i="30"/>
  <c r="AC8" i="30"/>
  <c r="AC7" i="30"/>
  <c r="AA25" i="30"/>
  <c r="AA24" i="30"/>
  <c r="AA23" i="30"/>
  <c r="AA21" i="30"/>
  <c r="AA20" i="30"/>
  <c r="AA19" i="30"/>
  <c r="AA18" i="30"/>
  <c r="AA17" i="30"/>
  <c r="AA16" i="30"/>
  <c r="AA12" i="30"/>
  <c r="AA9" i="30"/>
  <c r="AA5" i="30" s="1"/>
  <c r="AA8" i="30"/>
  <c r="AA7" i="30"/>
  <c r="Z25" i="30"/>
  <c r="Z24" i="30"/>
  <c r="Z23" i="30"/>
  <c r="Z21" i="30"/>
  <c r="Z20" i="30"/>
  <c r="Z19" i="30"/>
  <c r="Z18" i="30"/>
  <c r="Z17" i="30"/>
  <c r="Z16" i="30"/>
  <c r="Z12" i="30"/>
  <c r="Z9" i="30"/>
  <c r="Z8" i="30"/>
  <c r="Z7" i="30"/>
  <c r="AD17" i="29"/>
  <c r="AD14" i="29"/>
  <c r="AD13" i="29"/>
  <c r="AD12" i="29"/>
  <c r="AD11" i="29"/>
  <c r="AE17" i="29"/>
  <c r="AE14" i="29"/>
  <c r="AE13" i="29"/>
  <c r="AE12" i="29"/>
  <c r="AE11" i="29"/>
  <c r="AE5" i="29" s="1"/>
  <c r="AC17" i="29"/>
  <c r="AC14" i="29"/>
  <c r="AC13" i="29"/>
  <c r="AC12" i="29"/>
  <c r="AC11" i="29"/>
  <c r="AB17" i="29"/>
  <c r="AB14" i="29"/>
  <c r="AB13" i="29"/>
  <c r="AB12" i="29"/>
  <c r="AB11" i="29"/>
  <c r="AB5" i="29" s="1"/>
  <c r="Z17" i="29"/>
  <c r="Z14" i="29"/>
  <c r="Z13" i="29"/>
  <c r="Z12" i="29"/>
  <c r="Z5" i="29" s="1"/>
  <c r="Z11" i="29"/>
  <c r="AA17" i="29"/>
  <c r="AA14" i="29"/>
  <c r="AA13" i="29"/>
  <c r="AA12" i="29"/>
  <c r="AA11" i="29"/>
  <c r="AA5" i="29" s="1"/>
  <c r="AE17" i="4"/>
  <c r="AE16" i="4"/>
  <c r="AE13" i="4"/>
  <c r="AE12" i="4"/>
  <c r="AE8" i="4"/>
  <c r="AE7" i="4"/>
  <c r="AE5" i="4" s="1"/>
  <c r="AD17" i="4"/>
  <c r="AD16" i="4"/>
  <c r="AD13" i="4"/>
  <c r="AD12" i="4"/>
  <c r="AD8" i="4"/>
  <c r="AD7" i="4"/>
  <c r="AB17" i="4"/>
  <c r="AB16" i="4"/>
  <c r="AB13" i="4"/>
  <c r="AB12" i="4"/>
  <c r="AB8" i="4"/>
  <c r="AB7" i="4"/>
  <c r="AC17" i="4"/>
  <c r="AC16" i="4"/>
  <c r="AC13" i="4"/>
  <c r="AC12" i="4"/>
  <c r="AC8" i="4"/>
  <c r="AC7" i="4"/>
  <c r="Z7" i="4"/>
  <c r="Z5" i="4"/>
  <c r="AA17" i="4"/>
  <c r="AA16" i="4"/>
  <c r="AA13" i="4"/>
  <c r="AA12" i="4"/>
  <c r="AA8" i="4"/>
  <c r="AA7" i="4"/>
  <c r="Z17" i="4"/>
  <c r="Z16" i="4"/>
  <c r="Z13" i="4"/>
  <c r="Z12" i="4"/>
  <c r="Z8" i="4"/>
  <c r="X7" i="4"/>
  <c r="AA5" i="4"/>
  <c r="Q7" i="1"/>
  <c r="Q8" i="1"/>
  <c r="Q9" i="1"/>
  <c r="Q11" i="1"/>
  <c r="Q13" i="1"/>
  <c r="Q14" i="1"/>
  <c r="Q15" i="1"/>
  <c r="Q16" i="1"/>
  <c r="Q17" i="1"/>
  <c r="P7" i="1"/>
  <c r="P18" i="1"/>
  <c r="P17" i="1"/>
  <c r="P16" i="1"/>
  <c r="P15" i="1"/>
  <c r="P14" i="1"/>
  <c r="P9" i="1"/>
  <c r="O7" i="1"/>
  <c r="O8" i="1"/>
  <c r="O9" i="1"/>
  <c r="O10" i="1"/>
  <c r="O11" i="1"/>
  <c r="O13" i="1"/>
  <c r="O14" i="1"/>
  <c r="O15" i="1"/>
  <c r="O17" i="1"/>
  <c r="N16" i="1"/>
  <c r="N11" i="1"/>
  <c r="N7" i="1"/>
  <c r="M7" i="1"/>
  <c r="M8" i="1"/>
  <c r="M9" i="1"/>
  <c r="M11" i="1"/>
  <c r="M13" i="1"/>
  <c r="M14" i="1"/>
  <c r="M15" i="1"/>
  <c r="M16" i="1"/>
  <c r="M18" i="1"/>
  <c r="L18" i="1"/>
  <c r="L16" i="1"/>
  <c r="L14" i="1"/>
  <c r="L11" i="1"/>
  <c r="L7" i="1"/>
  <c r="P13" i="1"/>
  <c r="P12" i="1"/>
  <c r="P11" i="1"/>
  <c r="N13" i="1"/>
  <c r="H169" i="37"/>
  <c r="H166" i="37" s="1"/>
  <c r="H168" i="37"/>
  <c r="H167" i="37"/>
  <c r="G166" i="37"/>
  <c r="F166" i="37"/>
  <c r="H165" i="37"/>
  <c r="H164" i="37"/>
  <c r="H163" i="37"/>
  <c r="H162" i="37"/>
  <c r="H161" i="37"/>
  <c r="H160" i="37"/>
  <c r="H159" i="37"/>
  <c r="H158" i="37"/>
  <c r="G157" i="37"/>
  <c r="F157" i="37"/>
  <c r="H156" i="37"/>
  <c r="H155" i="37"/>
  <c r="H154" i="37"/>
  <c r="H153" i="37"/>
  <c r="H152" i="37"/>
  <c r="H151" i="37"/>
  <c r="H150" i="37"/>
  <c r="H149" i="37"/>
  <c r="G148" i="37"/>
  <c r="F148" i="37"/>
  <c r="H147" i="37"/>
  <c r="H146" i="37"/>
  <c r="H145" i="37"/>
  <c r="H144" i="37"/>
  <c r="H143" i="37"/>
  <c r="H142" i="37"/>
  <c r="H141" i="37"/>
  <c r="H140" i="37"/>
  <c r="H139" i="37"/>
  <c r="G138" i="37"/>
  <c r="F138" i="37"/>
  <c r="H137" i="37"/>
  <c r="H136" i="37" s="1"/>
  <c r="G136" i="37"/>
  <c r="F136" i="37"/>
  <c r="H135" i="37"/>
  <c r="H134" i="37"/>
  <c r="H133" i="37"/>
  <c r="H132" i="37"/>
  <c r="G131" i="37"/>
  <c r="F131" i="37"/>
  <c r="H129" i="37"/>
  <c r="H128" i="37"/>
  <c r="G128" i="37"/>
  <c r="F128" i="37"/>
  <c r="H127" i="37"/>
  <c r="H126" i="37"/>
  <c r="H125" i="37"/>
  <c r="H124" i="37"/>
  <c r="G124" i="37"/>
  <c r="F124" i="37"/>
  <c r="H123" i="37"/>
  <c r="H122" i="37"/>
  <c r="H121" i="37"/>
  <c r="H120" i="37"/>
  <c r="G120" i="37"/>
  <c r="H119" i="37"/>
  <c r="H118" i="37"/>
  <c r="H117" i="37"/>
  <c r="H116" i="37"/>
  <c r="G116" i="37"/>
  <c r="F116" i="37"/>
  <c r="H115" i="37"/>
  <c r="H106" i="37" s="1"/>
  <c r="H114" i="37"/>
  <c r="H113" i="37"/>
  <c r="H112" i="37"/>
  <c r="H111" i="37"/>
  <c r="H110" i="37"/>
  <c r="H109" i="37"/>
  <c r="H108" i="37"/>
  <c r="H107" i="37"/>
  <c r="G106" i="37"/>
  <c r="F106" i="37"/>
  <c r="H105" i="37"/>
  <c r="H104" i="37"/>
  <c r="H103" i="37"/>
  <c r="H102" i="37"/>
  <c r="H101" i="37"/>
  <c r="H100" i="37"/>
  <c r="H99" i="37" s="1"/>
  <c r="G99" i="37"/>
  <c r="F99" i="37"/>
  <c r="H98" i="37"/>
  <c r="H97" i="37"/>
  <c r="H96" i="37"/>
  <c r="H95" i="37"/>
  <c r="H94" i="37"/>
  <c r="H93" i="37"/>
  <c r="H92" i="37" s="1"/>
  <c r="G92" i="37"/>
  <c r="G91" i="37" s="1"/>
  <c r="F92" i="37"/>
  <c r="F91" i="37" s="1"/>
  <c r="H90" i="37"/>
  <c r="H89" i="37"/>
  <c r="H88" i="37"/>
  <c r="H87" i="37"/>
  <c r="H86" i="37"/>
  <c r="H85" i="37"/>
  <c r="H84" i="37"/>
  <c r="H83" i="37"/>
  <c r="H82" i="37"/>
  <c r="H81" i="37"/>
  <c r="H80" i="37"/>
  <c r="H79" i="37"/>
  <c r="H78" i="37"/>
  <c r="H77" i="37"/>
  <c r="G76" i="37"/>
  <c r="M17" i="1" s="1"/>
  <c r="F76" i="37"/>
  <c r="F70" i="37" s="1"/>
  <c r="H75" i="37"/>
  <c r="H74" i="37"/>
  <c r="H73" i="37"/>
  <c r="H72" i="37"/>
  <c r="H71" i="37"/>
  <c r="G71" i="37"/>
  <c r="F71" i="37"/>
  <c r="H69" i="37"/>
  <c r="H65" i="37" s="1"/>
  <c r="H68" i="37"/>
  <c r="H67" i="37"/>
  <c r="H66" i="37"/>
  <c r="G65" i="37"/>
  <c r="F65" i="37"/>
  <c r="L15" i="1" s="1"/>
  <c r="H64" i="37"/>
  <c r="H63" i="37"/>
  <c r="H61" i="37" s="1"/>
  <c r="H62" i="37"/>
  <c r="G61" i="37"/>
  <c r="F61" i="37"/>
  <c r="H60" i="37"/>
  <c r="H59" i="37"/>
  <c r="H58" i="37"/>
  <c r="H57" i="37"/>
  <c r="H56" i="37"/>
  <c r="H55" i="37"/>
  <c r="H54" i="37"/>
  <c r="H53" i="37"/>
  <c r="H52" i="37"/>
  <c r="H51" i="37" s="1"/>
  <c r="G51" i="37"/>
  <c r="F51" i="37"/>
  <c r="L13" i="1" s="1"/>
  <c r="H50" i="37"/>
  <c r="H49" i="37"/>
  <c r="H48" i="37"/>
  <c r="H47" i="37"/>
  <c r="H46" i="37"/>
  <c r="H45" i="37"/>
  <c r="G44" i="37"/>
  <c r="M12" i="1" s="1"/>
  <c r="F44" i="37"/>
  <c r="L12" i="1" s="1"/>
  <c r="H43" i="37"/>
  <c r="H42" i="37"/>
  <c r="H41" i="37" s="1"/>
  <c r="G41" i="37"/>
  <c r="F41" i="37"/>
  <c r="H40" i="37"/>
  <c r="H39" i="37"/>
  <c r="H38" i="37"/>
  <c r="H37" i="37"/>
  <c r="H36" i="37"/>
  <c r="H35" i="37"/>
  <c r="H34" i="37"/>
  <c r="H33" i="37"/>
  <c r="G32" i="37"/>
  <c r="M10" i="1" s="1"/>
  <c r="F32" i="37"/>
  <c r="L10" i="1" s="1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G18" i="37"/>
  <c r="F18" i="37"/>
  <c r="L9" i="1" s="1"/>
  <c r="H17" i="37"/>
  <c r="H16" i="37"/>
  <c r="H15" i="37"/>
  <c r="H14" i="37"/>
  <c r="H12" i="37" s="1"/>
  <c r="H13" i="37"/>
  <c r="G12" i="37"/>
  <c r="F12" i="37"/>
  <c r="L8" i="1" s="1"/>
  <c r="H11" i="37"/>
  <c r="H10" i="37"/>
  <c r="H9" i="37"/>
  <c r="H8" i="37"/>
  <c r="H7" i="37"/>
  <c r="H6" i="37"/>
  <c r="H5" i="37" s="1"/>
  <c r="G5" i="37"/>
  <c r="F5" i="37"/>
  <c r="Y5" i="22"/>
  <c r="X5" i="22"/>
  <c r="Y42" i="22"/>
  <c r="Y43" i="22"/>
  <c r="Y44" i="22"/>
  <c r="X43" i="22"/>
  <c r="X44" i="22"/>
  <c r="X42" i="22"/>
  <c r="Y33" i="22"/>
  <c r="Y34" i="22"/>
  <c r="Y35" i="22"/>
  <c r="Y36" i="22"/>
  <c r="Y37" i="22"/>
  <c r="Y38" i="22"/>
  <c r="Y39" i="22"/>
  <c r="Y40" i="22"/>
  <c r="X34" i="22"/>
  <c r="X35" i="22"/>
  <c r="X36" i="22"/>
  <c r="X37" i="22"/>
  <c r="X38" i="22"/>
  <c r="X39" i="22"/>
  <c r="X40" i="22"/>
  <c r="X33" i="22"/>
  <c r="Y24" i="22"/>
  <c r="Y25" i="22"/>
  <c r="Y26" i="22"/>
  <c r="Y27" i="22"/>
  <c r="Y28" i="22"/>
  <c r="Y29" i="22"/>
  <c r="Y30" i="22"/>
  <c r="Y31" i="22"/>
  <c r="X25" i="22"/>
  <c r="X26" i="22"/>
  <c r="X27" i="22"/>
  <c r="X28" i="22"/>
  <c r="X29" i="22"/>
  <c r="X30" i="22"/>
  <c r="X31" i="22"/>
  <c r="X24" i="22"/>
  <c r="Y14" i="22"/>
  <c r="Y15" i="22"/>
  <c r="Y16" i="22"/>
  <c r="Y17" i="22"/>
  <c r="Y18" i="22"/>
  <c r="Y19" i="22"/>
  <c r="Y20" i="22"/>
  <c r="Y21" i="22"/>
  <c r="Y22" i="22"/>
  <c r="X15" i="22"/>
  <c r="X16" i="22"/>
  <c r="X17" i="22"/>
  <c r="X18" i="22"/>
  <c r="X19" i="22"/>
  <c r="X20" i="22"/>
  <c r="X21" i="22"/>
  <c r="X22" i="22"/>
  <c r="X14" i="22"/>
  <c r="Y12" i="22"/>
  <c r="X12" i="22"/>
  <c r="Y7" i="22"/>
  <c r="Y8" i="22"/>
  <c r="Y9" i="22"/>
  <c r="Y10" i="22"/>
  <c r="X8" i="22"/>
  <c r="X9" i="22"/>
  <c r="X10" i="22"/>
  <c r="X7" i="22"/>
  <c r="Y5" i="20"/>
  <c r="X5" i="20"/>
  <c r="Y43" i="20"/>
  <c r="X43" i="20"/>
  <c r="Y39" i="20"/>
  <c r="Y40" i="20"/>
  <c r="Y41" i="20"/>
  <c r="X40" i="20"/>
  <c r="X41" i="20"/>
  <c r="X39" i="20"/>
  <c r="Y31" i="20"/>
  <c r="Y32" i="20"/>
  <c r="Y33" i="20"/>
  <c r="Y34" i="20"/>
  <c r="Y35" i="20"/>
  <c r="Y36" i="20"/>
  <c r="Y37" i="20"/>
  <c r="X32" i="20"/>
  <c r="X33" i="20"/>
  <c r="X34" i="20"/>
  <c r="X35" i="20"/>
  <c r="X36" i="20"/>
  <c r="X37" i="20"/>
  <c r="X31" i="20"/>
  <c r="Y21" i="20"/>
  <c r="Y22" i="20"/>
  <c r="Y23" i="20"/>
  <c r="Y24" i="20"/>
  <c r="Y25" i="20"/>
  <c r="Y26" i="20"/>
  <c r="Y27" i="20"/>
  <c r="Y28" i="20"/>
  <c r="Y29" i="20"/>
  <c r="X22" i="20"/>
  <c r="X23" i="20"/>
  <c r="X24" i="20"/>
  <c r="X25" i="20"/>
  <c r="X26" i="20"/>
  <c r="X27" i="20"/>
  <c r="X28" i="20"/>
  <c r="X29" i="20"/>
  <c r="X21" i="20"/>
  <c r="Y14" i="20"/>
  <c r="Y15" i="20"/>
  <c r="Y16" i="20"/>
  <c r="Y17" i="20"/>
  <c r="Y18" i="20"/>
  <c r="Y19" i="20"/>
  <c r="X15" i="20"/>
  <c r="X16" i="20"/>
  <c r="X17" i="20"/>
  <c r="X18" i="20"/>
  <c r="X19" i="20"/>
  <c r="X14" i="20"/>
  <c r="Y7" i="20"/>
  <c r="Y8" i="20"/>
  <c r="Y9" i="20"/>
  <c r="Y10" i="20"/>
  <c r="Y11" i="20"/>
  <c r="Y12" i="20"/>
  <c r="X8" i="20"/>
  <c r="X9" i="20"/>
  <c r="X10" i="20"/>
  <c r="X11" i="20"/>
  <c r="X12" i="20"/>
  <c r="X7" i="20"/>
  <c r="H44" i="39" l="1"/>
  <c r="AC5" i="33"/>
  <c r="G4" i="39"/>
  <c r="G4" i="38"/>
  <c r="AA5" i="31"/>
  <c r="H32" i="39"/>
  <c r="F4" i="39"/>
  <c r="F3" i="39" s="1"/>
  <c r="Z5" i="31"/>
  <c r="AD5" i="31"/>
  <c r="H32" i="38"/>
  <c r="H32" i="37"/>
  <c r="F130" i="38"/>
  <c r="N19" i="1" s="1"/>
  <c r="G130" i="39"/>
  <c r="Q19" i="1" s="1"/>
  <c r="H166" i="39"/>
  <c r="G130" i="38"/>
  <c r="O19" i="1" s="1"/>
  <c r="H166" i="38"/>
  <c r="H130" i="38" s="1"/>
  <c r="H131" i="39"/>
  <c r="H61" i="39"/>
  <c r="H61" i="38"/>
  <c r="H18" i="39"/>
  <c r="H12" i="39"/>
  <c r="AD5" i="29"/>
  <c r="H91" i="39"/>
  <c r="AE5" i="21"/>
  <c r="AD5" i="20"/>
  <c r="AD5" i="33"/>
  <c r="AE5" i="20"/>
  <c r="AD5" i="4"/>
  <c r="AD5" i="32"/>
  <c r="AE5" i="30"/>
  <c r="AE5" i="31"/>
  <c r="AE5" i="32"/>
  <c r="AD5" i="17"/>
  <c r="AD5" i="30"/>
  <c r="AD5" i="35"/>
  <c r="AD5" i="21"/>
  <c r="AE5" i="33"/>
  <c r="AE5" i="22"/>
  <c r="AE5" i="34"/>
  <c r="AD5" i="22"/>
  <c r="H138" i="38"/>
  <c r="H131" i="38"/>
  <c r="H76" i="38"/>
  <c r="H70" i="38"/>
  <c r="N17" i="1"/>
  <c r="H65" i="38"/>
  <c r="H18" i="38"/>
  <c r="H12" i="38"/>
  <c r="F4" i="38"/>
  <c r="H91" i="38"/>
  <c r="H116" i="38"/>
  <c r="AB5" i="4"/>
  <c r="AC5" i="36"/>
  <c r="AB5" i="17"/>
  <c r="AB5" i="21"/>
  <c r="AC5" i="20"/>
  <c r="AB5" i="33"/>
  <c r="AC5" i="4"/>
  <c r="AB5" i="35"/>
  <c r="AB5" i="36"/>
  <c r="AC5" i="22"/>
  <c r="O16" i="1"/>
  <c r="AC5" i="30"/>
  <c r="AB5" i="34"/>
  <c r="AB5" i="20"/>
  <c r="AB5" i="30"/>
  <c r="AB5" i="22"/>
  <c r="AC5" i="29"/>
  <c r="AC5" i="34"/>
  <c r="H157" i="37"/>
  <c r="AA5" i="22"/>
  <c r="G130" i="37"/>
  <c r="M19" i="1" s="1"/>
  <c r="H148" i="37"/>
  <c r="Z5" i="22"/>
  <c r="H138" i="37"/>
  <c r="F130" i="37"/>
  <c r="L19" i="1" s="1"/>
  <c r="H131" i="37"/>
  <c r="L17" i="1"/>
  <c r="H76" i="37"/>
  <c r="H70" i="37" s="1"/>
  <c r="G70" i="37"/>
  <c r="AA5" i="21"/>
  <c r="Z5" i="21"/>
  <c r="Z5" i="36"/>
  <c r="G4" i="37"/>
  <c r="AA5" i="33"/>
  <c r="H44" i="37"/>
  <c r="Z5" i="33"/>
  <c r="H18" i="37"/>
  <c r="Z5" i="30"/>
  <c r="AB5" i="32"/>
  <c r="O12" i="1"/>
  <c r="P8" i="1"/>
  <c r="F4" i="37"/>
  <c r="H91" i="37"/>
  <c r="Y5" i="21"/>
  <c r="X5" i="21"/>
  <c r="X23" i="21"/>
  <c r="Y23" i="21"/>
  <c r="X24" i="21"/>
  <c r="Y24" i="21"/>
  <c r="X25" i="21"/>
  <c r="Y25" i="21"/>
  <c r="X26" i="21"/>
  <c r="Y26" i="21"/>
  <c r="X27" i="21"/>
  <c r="Y27" i="21"/>
  <c r="X28" i="21"/>
  <c r="Y28" i="21"/>
  <c r="Y22" i="21"/>
  <c r="X22" i="21"/>
  <c r="X16" i="21"/>
  <c r="Y16" i="21"/>
  <c r="X17" i="21"/>
  <c r="Y17" i="21"/>
  <c r="X18" i="21"/>
  <c r="Y18" i="21"/>
  <c r="X19" i="21"/>
  <c r="Y19" i="21"/>
  <c r="Y15" i="21"/>
  <c r="X15" i="21"/>
  <c r="Y12" i="21"/>
  <c r="X12" i="21"/>
  <c r="Y7" i="21"/>
  <c r="X7" i="21"/>
  <c r="Y5" i="17"/>
  <c r="X5" i="17"/>
  <c r="Y24" i="17"/>
  <c r="Y25" i="17"/>
  <c r="Y26" i="17"/>
  <c r="Y27" i="17"/>
  <c r="X25" i="17"/>
  <c r="X26" i="17"/>
  <c r="X27" i="17"/>
  <c r="X24" i="17"/>
  <c r="Y5" i="36"/>
  <c r="X5" i="36"/>
  <c r="Y11" i="36"/>
  <c r="X11" i="36"/>
  <c r="Y7" i="36"/>
  <c r="Y8" i="36"/>
  <c r="Y9" i="36"/>
  <c r="X8" i="36"/>
  <c r="X9" i="36"/>
  <c r="X7" i="36"/>
  <c r="Y5" i="35"/>
  <c r="X5" i="35"/>
  <c r="Y16" i="35"/>
  <c r="X16" i="35"/>
  <c r="Y9" i="35"/>
  <c r="Y10" i="35"/>
  <c r="X10" i="35"/>
  <c r="X9" i="35"/>
  <c r="Y5" i="34"/>
  <c r="Y27" i="34"/>
  <c r="Y25" i="34"/>
  <c r="X27" i="34"/>
  <c r="X25" i="34"/>
  <c r="Y21" i="34"/>
  <c r="Y22" i="34"/>
  <c r="X22" i="34"/>
  <c r="X21" i="34"/>
  <c r="Y18" i="34"/>
  <c r="X18" i="34"/>
  <c r="Y7" i="34"/>
  <c r="Y8" i="34"/>
  <c r="Y9" i="34"/>
  <c r="Y10" i="34"/>
  <c r="X8" i="34"/>
  <c r="X9" i="34"/>
  <c r="X10" i="34"/>
  <c r="X7" i="34"/>
  <c r="X5" i="34" s="1"/>
  <c r="H54" i="23"/>
  <c r="Y13" i="33"/>
  <c r="Y14" i="33"/>
  <c r="X14" i="33"/>
  <c r="X13" i="33"/>
  <c r="Y7" i="33"/>
  <c r="Y8" i="33"/>
  <c r="Y9" i="33"/>
  <c r="Y10" i="33"/>
  <c r="X8" i="33"/>
  <c r="X9" i="33"/>
  <c r="X10" i="33"/>
  <c r="X7" i="33"/>
  <c r="X5" i="33" s="1"/>
  <c r="Y5" i="32"/>
  <c r="Y8" i="32"/>
  <c r="Y13" i="32"/>
  <c r="X13" i="32"/>
  <c r="X8" i="32"/>
  <c r="X5" i="32" s="1"/>
  <c r="Y15" i="31"/>
  <c r="Y16" i="31"/>
  <c r="Y17" i="31"/>
  <c r="X16" i="31"/>
  <c r="X17" i="31"/>
  <c r="X15" i="31"/>
  <c r="X12" i="31"/>
  <c r="Y12" i="31"/>
  <c r="X13" i="31"/>
  <c r="Y13" i="31"/>
  <c r="Y11" i="31"/>
  <c r="X11" i="31"/>
  <c r="X8" i="31"/>
  <c r="Y8" i="31"/>
  <c r="Y7" i="31"/>
  <c r="X7" i="31"/>
  <c r="Y23" i="30"/>
  <c r="Y24" i="30"/>
  <c r="Y25" i="30"/>
  <c r="X24" i="30"/>
  <c r="X25" i="30"/>
  <c r="X23" i="30"/>
  <c r="Y16" i="30"/>
  <c r="Y17" i="30"/>
  <c r="Y18" i="30"/>
  <c r="Y19" i="30"/>
  <c r="Y20" i="30"/>
  <c r="Y21" i="30"/>
  <c r="X17" i="30"/>
  <c r="X18" i="30"/>
  <c r="X19" i="30"/>
  <c r="X20" i="30"/>
  <c r="X21" i="30"/>
  <c r="X16" i="30"/>
  <c r="Y12" i="30"/>
  <c r="X12" i="30"/>
  <c r="Y7" i="30"/>
  <c r="Y8" i="30"/>
  <c r="Y9" i="30"/>
  <c r="Y5" i="30" s="1"/>
  <c r="X8" i="30"/>
  <c r="X9" i="30"/>
  <c r="X7" i="30"/>
  <c r="H24" i="23"/>
  <c r="H21" i="23"/>
  <c r="Y17" i="29"/>
  <c r="X17" i="29"/>
  <c r="Y11" i="29"/>
  <c r="Y12" i="29"/>
  <c r="Y13" i="29"/>
  <c r="Y14" i="29"/>
  <c r="X12" i="29"/>
  <c r="X13" i="29"/>
  <c r="X14" i="29"/>
  <c r="X11" i="29"/>
  <c r="Y16" i="4"/>
  <c r="Y17" i="4"/>
  <c r="X17" i="4"/>
  <c r="X16" i="4"/>
  <c r="Y12" i="4"/>
  <c r="Y13" i="4"/>
  <c r="X13" i="4"/>
  <c r="X12" i="4"/>
  <c r="Y7" i="4"/>
  <c r="Y8" i="4"/>
  <c r="X8" i="4"/>
  <c r="G41" i="23"/>
  <c r="K11" i="1" s="1"/>
  <c r="F41" i="23"/>
  <c r="J11" i="1" s="1"/>
  <c r="H43" i="23"/>
  <c r="H42" i="23"/>
  <c r="G120" i="23"/>
  <c r="G116" i="23" s="1"/>
  <c r="G128" i="23"/>
  <c r="F128" i="23"/>
  <c r="H129" i="23"/>
  <c r="H128" i="23" s="1"/>
  <c r="H126" i="23"/>
  <c r="H127" i="23"/>
  <c r="H125" i="23"/>
  <c r="G124" i="23"/>
  <c r="F124" i="23"/>
  <c r="F116" i="23"/>
  <c r="H118" i="23"/>
  <c r="H121" i="23"/>
  <c r="H122" i="23"/>
  <c r="H119" i="23"/>
  <c r="H123" i="23"/>
  <c r="H117" i="23"/>
  <c r="Y5" i="33" l="1"/>
  <c r="Y5" i="31"/>
  <c r="X5" i="31"/>
  <c r="H4" i="39"/>
  <c r="X5" i="30"/>
  <c r="H130" i="39"/>
  <c r="F3" i="38"/>
  <c r="G3" i="39"/>
  <c r="G3" i="38"/>
  <c r="H4" i="38"/>
  <c r="H3" i="38" s="1"/>
  <c r="H130" i="37"/>
  <c r="F3" i="37"/>
  <c r="G3" i="37"/>
  <c r="H4" i="37"/>
  <c r="Y5" i="29"/>
  <c r="X5" i="29"/>
  <c r="X5" i="4"/>
  <c r="Y5" i="4"/>
  <c r="H41" i="23"/>
  <c r="H124" i="23"/>
  <c r="H120" i="23"/>
  <c r="H116" i="23" s="1"/>
  <c r="H3" i="39" l="1"/>
  <c r="H3" i="37"/>
  <c r="H108" i="23"/>
  <c r="H111" i="23"/>
  <c r="H112" i="23"/>
  <c r="H113" i="23"/>
  <c r="H114" i="23"/>
  <c r="H109" i="23"/>
  <c r="H115" i="23"/>
  <c r="H107" i="23"/>
  <c r="F106" i="23"/>
  <c r="H101" i="23"/>
  <c r="H103" i="23"/>
  <c r="H104" i="23"/>
  <c r="H102" i="23"/>
  <c r="H105" i="23"/>
  <c r="H100" i="23"/>
  <c r="G99" i="23"/>
  <c r="F99" i="23"/>
  <c r="H94" i="23"/>
  <c r="H95" i="23"/>
  <c r="H96" i="23"/>
  <c r="H97" i="23"/>
  <c r="H98" i="23"/>
  <c r="H93" i="23"/>
  <c r="G92" i="23"/>
  <c r="F92" i="23"/>
  <c r="H110" i="23"/>
  <c r="G106" i="23" l="1"/>
  <c r="G91" i="23" s="1"/>
  <c r="K18" i="1" s="1"/>
  <c r="F91" i="23"/>
  <c r="J18" i="1" s="1"/>
  <c r="H106" i="23"/>
  <c r="H99" i="23"/>
  <c r="H92" i="23"/>
  <c r="H168" i="23"/>
  <c r="H169" i="23"/>
  <c r="H167" i="23"/>
  <c r="G166" i="23"/>
  <c r="F166" i="23"/>
  <c r="G157" i="23"/>
  <c r="F157" i="23"/>
  <c r="H7" i="23"/>
  <c r="H159" i="23"/>
  <c r="H160" i="23"/>
  <c r="H161" i="23"/>
  <c r="H162" i="23"/>
  <c r="H163" i="23"/>
  <c r="H164" i="23"/>
  <c r="H165" i="23"/>
  <c r="H158" i="23"/>
  <c r="G148" i="23"/>
  <c r="F148" i="23"/>
  <c r="H150" i="23"/>
  <c r="H151" i="23"/>
  <c r="H152" i="23"/>
  <c r="H153" i="23"/>
  <c r="H154" i="23"/>
  <c r="H155" i="23"/>
  <c r="H156" i="23"/>
  <c r="H149" i="23"/>
  <c r="H140" i="23"/>
  <c r="H141" i="23"/>
  <c r="H142" i="23"/>
  <c r="H143" i="23"/>
  <c r="H144" i="23"/>
  <c r="H145" i="23"/>
  <c r="H146" i="23"/>
  <c r="H147" i="23"/>
  <c r="H139" i="23"/>
  <c r="G138" i="23"/>
  <c r="F138" i="23"/>
  <c r="H137" i="23"/>
  <c r="H136" i="23" s="1"/>
  <c r="H133" i="23"/>
  <c r="H134" i="23"/>
  <c r="H135" i="23"/>
  <c r="H132" i="23"/>
  <c r="G136" i="23"/>
  <c r="G131" i="23"/>
  <c r="F136" i="23"/>
  <c r="F131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77" i="23"/>
  <c r="G76" i="23"/>
  <c r="K17" i="1" s="1"/>
  <c r="F76" i="23"/>
  <c r="J17" i="1" s="1"/>
  <c r="G71" i="23"/>
  <c r="K16" i="1" s="1"/>
  <c r="F71" i="23"/>
  <c r="J16" i="1" s="1"/>
  <c r="H73" i="23"/>
  <c r="H74" i="23"/>
  <c r="H75" i="23"/>
  <c r="H72" i="23"/>
  <c r="G65" i="23"/>
  <c r="K15" i="1" s="1"/>
  <c r="F65" i="23"/>
  <c r="J15" i="1" s="1"/>
  <c r="H67" i="23"/>
  <c r="H68" i="23"/>
  <c r="H69" i="23"/>
  <c r="H66" i="23"/>
  <c r="G61" i="23"/>
  <c r="K14" i="1" s="1"/>
  <c r="F61" i="23"/>
  <c r="J14" i="1" s="1"/>
  <c r="H63" i="23"/>
  <c r="H64" i="23"/>
  <c r="H62" i="23"/>
  <c r="G51" i="23"/>
  <c r="K13" i="1" s="1"/>
  <c r="F51" i="23"/>
  <c r="J13" i="1" s="1"/>
  <c r="H53" i="23"/>
  <c r="H55" i="23"/>
  <c r="H56" i="23"/>
  <c r="H57" i="23"/>
  <c r="H58" i="23"/>
  <c r="H59" i="23"/>
  <c r="H60" i="23"/>
  <c r="H52" i="23"/>
  <c r="G44" i="23"/>
  <c r="K12" i="1" s="1"/>
  <c r="F44" i="23"/>
  <c r="J12" i="1" s="1"/>
  <c r="H46" i="23"/>
  <c r="H47" i="23"/>
  <c r="H48" i="23"/>
  <c r="H49" i="23"/>
  <c r="H50" i="23"/>
  <c r="H45" i="23"/>
  <c r="G32" i="23"/>
  <c r="K10" i="1" s="1"/>
  <c r="F32" i="23"/>
  <c r="J10" i="1" s="1"/>
  <c r="H34" i="23"/>
  <c r="H35" i="23"/>
  <c r="H36" i="23"/>
  <c r="H37" i="23"/>
  <c r="H38" i="23"/>
  <c r="H39" i="23"/>
  <c r="H40" i="23"/>
  <c r="H33" i="23"/>
  <c r="H20" i="23"/>
  <c r="H22" i="23"/>
  <c r="H23" i="23"/>
  <c r="H25" i="23"/>
  <c r="H26" i="23"/>
  <c r="H27" i="23"/>
  <c r="H28" i="23"/>
  <c r="H29" i="23"/>
  <c r="H30" i="23"/>
  <c r="H31" i="23"/>
  <c r="H19" i="23"/>
  <c r="G18" i="23"/>
  <c r="K9" i="1" s="1"/>
  <c r="F18" i="23"/>
  <c r="J9" i="1" s="1"/>
  <c r="G12" i="23"/>
  <c r="K8" i="1" s="1"/>
  <c r="F12" i="23"/>
  <c r="J8" i="1" s="1"/>
  <c r="G5" i="23"/>
  <c r="K7" i="1" s="1"/>
  <c r="F5" i="23"/>
  <c r="J7" i="1" s="1"/>
  <c r="H14" i="23"/>
  <c r="H15" i="23"/>
  <c r="H16" i="23"/>
  <c r="H17" i="23"/>
  <c r="H13" i="23"/>
  <c r="H8" i="23"/>
  <c r="H11" i="23"/>
  <c r="H9" i="23"/>
  <c r="H10" i="23"/>
  <c r="H6" i="23"/>
  <c r="C20" i="1"/>
  <c r="B20" i="1"/>
  <c r="H91" i="23" l="1"/>
  <c r="H166" i="23"/>
  <c r="G70" i="23"/>
  <c r="H18" i="23"/>
  <c r="H138" i="23"/>
  <c r="H76" i="23"/>
  <c r="H131" i="23"/>
  <c r="H5" i="23"/>
  <c r="H44" i="23"/>
  <c r="H61" i="23"/>
  <c r="F4" i="23"/>
  <c r="G4" i="23"/>
  <c r="F70" i="23"/>
  <c r="H65" i="23"/>
  <c r="G130" i="23"/>
  <c r="K19" i="1" s="1"/>
  <c r="H12" i="23"/>
  <c r="H148" i="23"/>
  <c r="F130" i="23"/>
  <c r="J19" i="1" s="1"/>
  <c r="H157" i="23"/>
  <c r="H71" i="23"/>
  <c r="H51" i="23"/>
  <c r="H32" i="23"/>
  <c r="D20" i="1"/>
  <c r="C22" i="1"/>
  <c r="Q20" i="1"/>
  <c r="E20" i="1"/>
  <c r="P20" i="1"/>
  <c r="M20" i="1"/>
  <c r="G3" i="23" l="1"/>
  <c r="F3" i="23"/>
  <c r="H130" i="23"/>
  <c r="H70" i="23"/>
  <c r="H4" i="23"/>
  <c r="E22" i="1"/>
  <c r="K20" i="1"/>
  <c r="Q22" i="1"/>
  <c r="L20" i="1"/>
  <c r="M22" i="1" s="1"/>
  <c r="J20" i="1"/>
  <c r="G20" i="1"/>
  <c r="O20" i="1"/>
  <c r="F20" i="1"/>
  <c r="I20" i="1"/>
  <c r="H20" i="1"/>
  <c r="N20" i="1"/>
  <c r="H3" i="23" l="1"/>
  <c r="K22" i="1"/>
  <c r="G22" i="1"/>
  <c r="O22" i="1"/>
  <c r="I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 Willems</author>
  </authors>
  <commentList>
    <comment ref="D12" authorId="0" shapeId="0" xr:uid="{1DD45918-45DA-4FD1-B76E-EF4D0481B7EF}">
      <text>
        <r>
          <rPr>
            <sz val="11"/>
            <color theme="1"/>
            <rFont val="Calibri"/>
            <family val="2"/>
            <scheme val="minor"/>
          </rPr>
          <t>Jo Willems:
vanaf 2027 hernieuwde cursus initiator in de nieuwe structuur</t>
        </r>
      </text>
    </comment>
    <comment ref="D14" authorId="0" shapeId="0" xr:uid="{DC7283A8-CCEA-4675-82D4-FF09F44DB055}">
      <text>
        <r>
          <rPr>
            <sz val="11"/>
            <color theme="1"/>
            <rFont val="Calibri"/>
            <family val="2"/>
            <scheme val="minor"/>
          </rPr>
          <t>Jo Willems:
ten vroegste organisatie in 2029</t>
        </r>
      </text>
    </comment>
    <comment ref="D15" authorId="0" shapeId="0" xr:uid="{0DB1851E-547C-414C-A951-0A395056E650}">
      <text>
        <r>
          <rPr>
            <sz val="11"/>
            <color theme="1"/>
            <rFont val="Calibri"/>
            <family val="2"/>
            <scheme val="minor"/>
          </rPr>
          <t>Jo Willems:
Laatste organisatie in het oude stramien zodat alle huidige initiators nog 1 maal de cursus kunnen volgen zonder tussenstap.</t>
        </r>
      </text>
    </comment>
    <comment ref="D16" authorId="0" shapeId="0" xr:uid="{6D602743-C9AD-4162-84BC-0830D8E53443}">
      <text>
        <r>
          <rPr>
            <sz val="11"/>
            <color theme="1"/>
            <rFont val="Calibri"/>
            <family val="2"/>
            <scheme val="minor"/>
          </rPr>
          <t>Jo Willems:
loopt over 2 jaar</t>
        </r>
      </text>
    </comment>
  </commentList>
</comments>
</file>

<file path=xl/sharedStrings.xml><?xml version="1.0" encoding="utf-8"?>
<sst xmlns="http://schemas.openxmlformats.org/spreadsheetml/2006/main" count="2789" uniqueCount="835">
  <si>
    <t>Afkorting</t>
  </si>
  <si>
    <t>Omschrijving</t>
  </si>
  <si>
    <t>SD</t>
  </si>
  <si>
    <t>Strategische doelstelling</t>
  </si>
  <si>
    <t>OD</t>
  </si>
  <si>
    <t>Operationele doelstelling</t>
  </si>
  <si>
    <t>A…</t>
  </si>
  <si>
    <t>Actie</t>
  </si>
  <si>
    <t>CO</t>
  </si>
  <si>
    <t>Clubondersteuning</t>
  </si>
  <si>
    <t>Partners</t>
  </si>
  <si>
    <t>JS</t>
  </si>
  <si>
    <t>Jeugdsportproject</t>
  </si>
  <si>
    <t>SK</t>
  </si>
  <si>
    <t>Sportkampen</t>
  </si>
  <si>
    <t>TS</t>
  </si>
  <si>
    <t>Topsport</t>
  </si>
  <si>
    <t>AB</t>
  </si>
  <si>
    <t>Algemeen Beleid (niet specifiek toe te wijzen)</t>
  </si>
  <si>
    <t>Timing</t>
  </si>
  <si>
    <t>Uitleg</t>
  </si>
  <si>
    <t>●</t>
  </si>
  <si>
    <t>Uit te voeren in dat jaar, geen periodespecificatie mogelijk</t>
  </si>
  <si>
    <t>①</t>
  </si>
  <si>
    <t>Indien mogelijk en adhv symbolen wordt de maand van uitvoering aangeduid met een cijfer, waarbij het cijfer staat voor de maand van voorziene uitvoering</t>
  </si>
  <si>
    <t>Ꚙ</t>
  </si>
  <si>
    <t>Actie wordt automatisch uitgevoerd in dat jaar</t>
  </si>
  <si>
    <t>○</t>
  </si>
  <si>
    <t>Geen actie in dat jaar</t>
  </si>
  <si>
    <t>Actie die volledig jaar doorloopt</t>
  </si>
  <si>
    <t>Actie in voorbereiding</t>
  </si>
  <si>
    <t>Afgewerkte actie</t>
  </si>
  <si>
    <t>Actie die nog moet opgestart worden</t>
  </si>
  <si>
    <t>Actie die niet gepland is dat jaar</t>
  </si>
  <si>
    <t>Geannuleerde actie</t>
  </si>
  <si>
    <t>STAND VAN ZAKEN 2025</t>
  </si>
  <si>
    <t>BUDGET 2025</t>
  </si>
  <si>
    <t>Uitgaven</t>
  </si>
  <si>
    <t>Inkomsten</t>
  </si>
  <si>
    <t>Saldo</t>
  </si>
  <si>
    <t>Totaal</t>
  </si>
  <si>
    <t>Algemene Werking</t>
  </si>
  <si>
    <t>Informatie</t>
  </si>
  <si>
    <t>Internet en telefonie</t>
  </si>
  <si>
    <t>Nieuwsbrief</t>
  </si>
  <si>
    <t>Externe medewerker sociale media</t>
  </si>
  <si>
    <t>Website VTTL en tools</t>
  </si>
  <si>
    <t>Ledenadministratie - leden</t>
  </si>
  <si>
    <t>Ledenadministratie - clubs</t>
  </si>
  <si>
    <t>Prins Pong en King Pong</t>
  </si>
  <si>
    <t>G-Pong</t>
  </si>
  <si>
    <t>55+-Pong</t>
  </si>
  <si>
    <t>Damessterren</t>
  </si>
  <si>
    <t>Clubbezoeken</t>
  </si>
  <si>
    <t>Jeugdwerking</t>
  </si>
  <si>
    <t>Benjamintrainingen</t>
  </si>
  <si>
    <t>Benjamindagen</t>
  </si>
  <si>
    <t>Provinciale trainingen</t>
  </si>
  <si>
    <t>Topbenjamin dagstages</t>
  </si>
  <si>
    <t>Dagstages krokus -12</t>
  </si>
  <si>
    <t>Paasstage -12</t>
  </si>
  <si>
    <t>Zomerstage -12</t>
  </si>
  <si>
    <t>Kerst/nieuwjaarstage top -12</t>
  </si>
  <si>
    <t>Vlaams Jeugdcriterium</t>
  </si>
  <si>
    <t>Vlaamse Kampioenschappen</t>
  </si>
  <si>
    <t>Internationaal tornooi -12</t>
  </si>
  <si>
    <t>Competitie</t>
  </si>
  <si>
    <t>Hereninterclub</t>
  </si>
  <si>
    <t>Damesinterclub</t>
  </si>
  <si>
    <t>Vlaamse Kampioenschappen ABCDE</t>
  </si>
  <si>
    <t>Beker van Vlaanderen</t>
  </si>
  <si>
    <t>Individuele klassementen</t>
  </si>
  <si>
    <t>Ontwikkeling wedstrijdprogramma</t>
  </si>
  <si>
    <t>Ontwikkeling tornooiprogramma</t>
  </si>
  <si>
    <t>Website competitie</t>
  </si>
  <si>
    <t>Recreatieve sporter</t>
  </si>
  <si>
    <t>Veteranen</t>
  </si>
  <si>
    <t>Lentecriterium</t>
  </si>
  <si>
    <t>Herfstcriterium</t>
  </si>
  <si>
    <t>Dubbeltornooi</t>
  </si>
  <si>
    <t xml:space="preserve">Triangulaire </t>
  </si>
  <si>
    <t>Interland</t>
  </si>
  <si>
    <t>Opleidingen</t>
  </si>
  <si>
    <t>Ontwikkeling instructeur B-cursus</t>
  </si>
  <si>
    <t>Bijscholen docenten en trainers</t>
  </si>
  <si>
    <t>Landelijke opleidingen scheidsrechters</t>
  </si>
  <si>
    <t>Landelijke opleidingen RC en ICT</t>
  </si>
  <si>
    <t>Promofilmpjes scheidsrechters</t>
  </si>
  <si>
    <t>Opleidingen personeel</t>
  </si>
  <si>
    <t>Integriteit</t>
  </si>
  <si>
    <t>Samenwerking externe partners</t>
  </si>
  <si>
    <t>Verzekeringen</t>
  </si>
  <si>
    <t>Adviesorgaan</t>
  </si>
  <si>
    <t>Boekhouding</t>
  </si>
  <si>
    <t>Fiscale documenten</t>
  </si>
  <si>
    <t>Administratieve documenten</t>
  </si>
  <si>
    <t>Boekhoudkundige verwerking</t>
  </si>
  <si>
    <t>Aangifte maandelijkse loonkosten</t>
  </si>
  <si>
    <t>Beleidsfocussen</t>
  </si>
  <si>
    <t>Jeugdwebsite Jeugdsterren</t>
  </si>
  <si>
    <t>Magazine</t>
  </si>
  <si>
    <t>Drukken kwaliteitslabels</t>
  </si>
  <si>
    <t>Subsidies</t>
  </si>
  <si>
    <t>Opmaak folder</t>
  </si>
  <si>
    <t>Inschrijvingsgelden</t>
  </si>
  <si>
    <t>Kamp Merelbeke: trainers</t>
  </si>
  <si>
    <t>Kamp Merelbeke: (dienst)verplaatsingen</t>
  </si>
  <si>
    <t>Kamp Merelbeke: Huur tafels</t>
  </si>
  <si>
    <t xml:space="preserve">Kamp Merelbeke: verblijf </t>
  </si>
  <si>
    <t>Kamp Merelbeke: aankoop T-shirts</t>
  </si>
  <si>
    <t>Kamp Herentals: kampleider</t>
  </si>
  <si>
    <t>Kamp Herentals: trainers</t>
  </si>
  <si>
    <t>Kamp Herentals: (dienst)verplaatsingen</t>
  </si>
  <si>
    <t>Kamp Herentals: Huur sporthal</t>
  </si>
  <si>
    <t>Kamp Herentals: Transport tafels</t>
  </si>
  <si>
    <t>Kamp Herentals: Verblijf</t>
  </si>
  <si>
    <t>Kamp Herentals: aankoop T-shirts</t>
  </si>
  <si>
    <t>PP1:Nationale ploeg heren</t>
  </si>
  <si>
    <t>Internationaal programma</t>
  </si>
  <si>
    <t>Materiaal</t>
  </si>
  <si>
    <t>Huur zaal</t>
  </si>
  <si>
    <t>Bouwfonds</t>
  </si>
  <si>
    <t>Stages buitenland</t>
  </si>
  <si>
    <t>Loonkost</t>
  </si>
  <si>
    <t>Ontwikkelingslijn: Topsportschool</t>
  </si>
  <si>
    <t>Inbreng ouders</t>
  </si>
  <si>
    <t>Talentdetectie: U13</t>
  </si>
  <si>
    <t>Plaatsingsbezoeken</t>
  </si>
  <si>
    <t>Niet subsidieerbaar topsport</t>
  </si>
  <si>
    <t>Dames</t>
  </si>
  <si>
    <t>Project G-sport</t>
  </si>
  <si>
    <t>Technisch Directeur Topsport</t>
  </si>
  <si>
    <t>Loon + omkadering</t>
  </si>
  <si>
    <t>Algemeen Beleid</t>
  </si>
  <si>
    <t>Personeelskosten</t>
  </si>
  <si>
    <t>Woon-werkverkeer</t>
  </si>
  <si>
    <t>Ecocheques</t>
  </si>
  <si>
    <t>Dienstverplaatsingen: divers</t>
  </si>
  <si>
    <t>Provinciale werking-VTTL-werking</t>
  </si>
  <si>
    <t>Algemene onkosten provincies</t>
  </si>
  <si>
    <t>Bureel</t>
  </si>
  <si>
    <t>Huur</t>
  </si>
  <si>
    <t>Onderhoud</t>
  </si>
  <si>
    <t>Water</t>
  </si>
  <si>
    <t>Elektriciteit</t>
  </si>
  <si>
    <t>Verwarming</t>
  </si>
  <si>
    <t>Diverse kleine bureelbenodigdheden</t>
  </si>
  <si>
    <t>Kopies</t>
  </si>
  <si>
    <t>Portkosten</t>
  </si>
  <si>
    <t>Afschrijvingen</t>
  </si>
  <si>
    <t>Commissies</t>
  </si>
  <si>
    <t>Het Bestuur: overige verplaatsingen</t>
  </si>
  <si>
    <t>Het Bestuur: communicatie</t>
  </si>
  <si>
    <t>Het Bestuur: overige onkosten</t>
  </si>
  <si>
    <t>SG: overige verplaatsingen</t>
  </si>
  <si>
    <t>SG: communicatie</t>
  </si>
  <si>
    <t>Teco: overige verplaatsingen</t>
  </si>
  <si>
    <t>Broodjes + drank vergaderingen</t>
  </si>
  <si>
    <t>Diverse representatiekosten</t>
  </si>
  <si>
    <t>Derden (KBTTB - VSF)</t>
  </si>
  <si>
    <t>Verplaatsingen Nationale Raad</t>
  </si>
  <si>
    <t>Verplaatsingen NRvB</t>
  </si>
  <si>
    <t>Broodjes vergaderingen KBTTB</t>
  </si>
  <si>
    <t>Communicatie: tussenkomst KBTTB</t>
  </si>
  <si>
    <t>Bijdrage VSF</t>
  </si>
  <si>
    <t>Lidgelden leden</t>
  </si>
  <si>
    <t>Divers</t>
  </si>
  <si>
    <t>VIA-subsidies</t>
  </si>
  <si>
    <t>Sociale Maribel</t>
  </si>
  <si>
    <t>Basiswerking</t>
  </si>
  <si>
    <t>VLAAMSE TAFELTENNISLIGA</t>
  </si>
  <si>
    <t>TOTAALOVERZICHT</t>
  </si>
  <si>
    <t>Stand van zaken</t>
  </si>
  <si>
    <t>Begroting</t>
  </si>
  <si>
    <t>Beleidsdomein</t>
  </si>
  <si>
    <t>Kosten</t>
  </si>
  <si>
    <t>Opbrengsten</t>
  </si>
  <si>
    <t>Opleiding</t>
  </si>
  <si>
    <t>Topsportbeleid</t>
  </si>
  <si>
    <t>Algemeen beleid</t>
  </si>
  <si>
    <t>RESULTAAT</t>
  </si>
  <si>
    <t>Vlaamse Tafeltennisliga</t>
  </si>
  <si>
    <t>Beleidsdomein:</t>
  </si>
  <si>
    <t>Timing/doelstelling</t>
  </si>
  <si>
    <t>Status</t>
  </si>
  <si>
    <t>Indicator</t>
  </si>
  <si>
    <t>Opvolging</t>
  </si>
  <si>
    <t>Analytische code</t>
  </si>
  <si>
    <t>HV: Dirk/Tibo</t>
  </si>
  <si>
    <t>Kosten 2025</t>
  </si>
  <si>
    <t>Opbrengsten 2025</t>
  </si>
  <si>
    <t>Kosten 2026</t>
  </si>
  <si>
    <t>Opbrengsten 2026</t>
  </si>
  <si>
    <t>Kosten 2027</t>
  </si>
  <si>
    <t>Opbrengsten 2027</t>
  </si>
  <si>
    <t>Kosten 2028</t>
  </si>
  <si>
    <t>Opbrengsten 2028</t>
  </si>
  <si>
    <t>SDIN</t>
  </si>
  <si>
    <t>Tegen eind 2028 hopen we een tevredenheid te bereiken van minstens 80 % over de informatie-flow tussen federatie en clubs.</t>
  </si>
  <si>
    <t>% tevredenheid clubs</t>
  </si>
  <si>
    <t>SDIN.OD01</t>
  </si>
  <si>
    <t>Rechtstreekse informatiestroom tussen federatie en clubs verbeteren. Tegen eind 2028 willen we dat minstens 75 % van onze clubsecretarissen de nieuwsbrief leest.</t>
  </si>
  <si>
    <t>% gelezen nieuwsbrieven</t>
  </si>
  <si>
    <t>SDIN.OD01.A01</t>
  </si>
  <si>
    <t>Mail en telefonie opvolgen</t>
  </si>
  <si>
    <t># dagen beschikbaarheid bureel</t>
  </si>
  <si>
    <t>SDIN.OD01.A02</t>
  </si>
  <si>
    <t>Maandelijkse nieuwsbrief uitbrengen</t>
  </si>
  <si>
    <t># nieuwsbrieven</t>
  </si>
  <si>
    <t>SDIN.OD01.A03</t>
  </si>
  <si>
    <t>FAQ-lijst aanvullen</t>
  </si>
  <si>
    <t># vragen en antwoorden</t>
  </si>
  <si>
    <t>SDIN.OD02</t>
  </si>
  <si>
    <t>Versterken website en sociale media door samenwerking met clubs. Tegen eind 2028 willen we minstens 25 % van de  clubs met sociale media betrekken in de VTTL-berichten.</t>
  </si>
  <si>
    <t># clubs die sociale media delen met VTTL</t>
  </si>
  <si>
    <t>SDIN.OD02.A01</t>
  </si>
  <si>
    <t>Link tussen nieuwsbrief en website verhogen</t>
  </si>
  <si>
    <t># click in nieuwsbrief die leiden naar website</t>
  </si>
  <si>
    <t>SDIN.OD02.A02</t>
  </si>
  <si>
    <t>Sociale media versterken (facebook/instagram) dmv externe medewerker</t>
  </si>
  <si>
    <t># volgers</t>
  </si>
  <si>
    <t>SDIN.OD02.A03</t>
  </si>
  <si>
    <t>Onderhoud en verbeteren website ifv nieuwe mogelijkheden</t>
  </si>
  <si>
    <t>Realisatiedatum</t>
  </si>
  <si>
    <t>SDIN.OD02.A04</t>
  </si>
  <si>
    <t>Opvolgen sociale media clubs</t>
  </si>
  <si>
    <t># clubs met sociale media</t>
  </si>
  <si>
    <t>SDIN.OD03</t>
  </si>
  <si>
    <t>Ledenadministratie versterken door aanvullingen voor zowel spelers als bestuurders. Tegen 2028 moeten er 20 % meer individuele logins zijn op de ledendatabase.</t>
  </si>
  <si>
    <t>+5%</t>
  </si>
  <si>
    <t>+10%</t>
  </si>
  <si>
    <t>+15%</t>
  </si>
  <si>
    <t>+20%</t>
  </si>
  <si>
    <t># individuele logins</t>
  </si>
  <si>
    <t>SDIN.OD03.A01</t>
  </si>
  <si>
    <t>Aanpassingen voor leden</t>
  </si>
  <si>
    <t># aanpassingen</t>
  </si>
  <si>
    <t>SDIN.OD03.A02</t>
  </si>
  <si>
    <t>Aanpassingen voor clubs</t>
  </si>
  <si>
    <t>HV: Tibo</t>
  </si>
  <si>
    <t>SDCO</t>
  </si>
  <si>
    <t>Tegen eind 2028 hopen we een ledengroei te creëren van 10 % t.o.v. de situatie in 2024.</t>
  </si>
  <si>
    <t># leden</t>
  </si>
  <si>
    <t>SDCO.OD01</t>
  </si>
  <si>
    <t>Realisatiedatum volledig ingevulde digitale map</t>
  </si>
  <si>
    <t>SDCO.OD01.A01</t>
  </si>
  <si>
    <t>Bevraging bij alle clubs</t>
  </si>
  <si>
    <t>③</t>
  </si>
  <si>
    <t># clubs die gereageerd hebben</t>
  </si>
  <si>
    <t>SDCO.OD01.A02</t>
  </si>
  <si>
    <t>Verwerken van de gegevens op ledendatabase</t>
  </si>
  <si>
    <t>⑥</t>
  </si>
  <si>
    <t># realisatiedatum</t>
  </si>
  <si>
    <t>SDCO.OD01.A03</t>
  </si>
  <si>
    <t>Link tussen ledendatabase en doelgroepen optimaliseren</t>
  </si>
  <si>
    <t>⑨</t>
  </si>
  <si>
    <t>SDCO.OD02</t>
  </si>
  <si>
    <t># clubs met login op platform</t>
  </si>
  <si>
    <t>SDCO.OD02.A01</t>
  </si>
  <si>
    <t>Promoten Prins Pong en King Pong</t>
  </si>
  <si>
    <t>⑧</t>
  </si>
  <si>
    <t># deelnemende clubs</t>
  </si>
  <si>
    <t>SDCO.OD02.A02</t>
  </si>
  <si>
    <t>Promoten G-Pong</t>
  </si>
  <si>
    <t>②</t>
  </si>
  <si>
    <t>SDCO.OD02.A03</t>
  </si>
  <si>
    <t>Promoten 55+-Pong</t>
  </si>
  <si>
    <t>SDCO.OD02.A04</t>
  </si>
  <si>
    <t>Promoten Damessterren</t>
  </si>
  <si>
    <t>SDCO.OD03</t>
  </si>
  <si>
    <t># clubbezoeken per provincie</t>
  </si>
  <si>
    <t>SDCO.OD03.A01</t>
  </si>
  <si>
    <t>Specifieke clubgerichte thema's uitwerken</t>
  </si>
  <si>
    <t># verschillende uitgewerkte thema's</t>
  </si>
  <si>
    <t>SDCO.OD03.A02</t>
  </si>
  <si>
    <t>Clubbezoeken plannen en uitvoeren</t>
  </si>
  <si>
    <t># geïnteresseerde clubs</t>
  </si>
  <si>
    <t>HV: Jo/Frederik</t>
  </si>
  <si>
    <t>SDJW</t>
  </si>
  <si>
    <t>SDJW.OD01</t>
  </si>
  <si>
    <t>Een aanbod voorzien voor de allerjongsten waarbij de focus ligt op fun en plezier. (breedtewerking)</t>
  </si>
  <si>
    <t># unieke deelnemers</t>
  </si>
  <si>
    <t>SDJW.OD01.A01</t>
  </si>
  <si>
    <t>Organiseren provinciale benjamintrainingen</t>
  </si>
  <si>
    <t># benjamintrainingen per provincie</t>
  </si>
  <si>
    <t>SDJW.OD01.A02</t>
  </si>
  <si>
    <t>Organiseren provinciale benjamindagen</t>
  </si>
  <si>
    <t># benjamindagen</t>
  </si>
  <si>
    <t>SDJW.OD01.A03</t>
  </si>
  <si>
    <t>Organiseren overkoepelende benjamindagen</t>
  </si>
  <si>
    <t># deelnemende benjamins</t>
  </si>
  <si>
    <t>SDJW.OD01.A04</t>
  </si>
  <si>
    <t>Gebruik van testbatterij</t>
  </si>
  <si>
    <t># geteste benjamins</t>
  </si>
  <si>
    <t>SDJW.OD02</t>
  </si>
  <si>
    <t>De instroom beter begeleiden en opleiden. (doorstroom)</t>
  </si>
  <si>
    <t># spelers in provinciale kernen</t>
  </si>
  <si>
    <t>SDJW.OD02.A01</t>
  </si>
  <si>
    <t>Organiseren provinciale trainingen</t>
  </si>
  <si>
    <t># uur training per provincie</t>
  </si>
  <si>
    <t>SDJW.OD02.A02</t>
  </si>
  <si>
    <t>Organiseren provinciale jeugdcompetitie -12</t>
  </si>
  <si>
    <t># ingeschreven ploegen per provincie</t>
  </si>
  <si>
    <t>SDJW.OD02.A03</t>
  </si>
  <si>
    <t>Organiseren provinciale jeugdcompetitie +12</t>
  </si>
  <si>
    <t>SDJW.OD03</t>
  </si>
  <si>
    <t>Een trainingsaanbod voorzien voor de beste jongeren ter voorbereiding op een eventuele stap richting topsport. (topsport)</t>
  </si>
  <si>
    <t># specifieke dagen gericht topwerking</t>
  </si>
  <si>
    <t>SDJW.OD03.A01</t>
  </si>
  <si>
    <t>Organiseren top benjamindagen</t>
  </si>
  <si>
    <t># deelnemers</t>
  </si>
  <si>
    <t>SDJW.OD03.A02</t>
  </si>
  <si>
    <t>Organiseren training VTTL-selectie in regionale centra</t>
  </si>
  <si>
    <t>SDJW.OD03.A03</t>
  </si>
  <si>
    <t>Organiseren 4 dagstages krokus</t>
  </si>
  <si>
    <t>SDJW.OD03.A04</t>
  </si>
  <si>
    <t>Organiseren weekstage Pasen</t>
  </si>
  <si>
    <t>④</t>
  </si>
  <si>
    <t>SDJW.OD03.A05</t>
  </si>
  <si>
    <t>Organiseren weekstage Zomer</t>
  </si>
  <si>
    <t>⑦</t>
  </si>
  <si>
    <t>SDJW.OD03.A06</t>
  </si>
  <si>
    <t>Organisatie stage kerst/nieuwjaar</t>
  </si>
  <si>
    <t>⑫</t>
  </si>
  <si>
    <t>SDJW.OD04</t>
  </si>
  <si>
    <t>Een competitief aanbod voorzien voor de betere jongeren.</t>
  </si>
  <si>
    <t># evenementen</t>
  </si>
  <si>
    <t>SDJW.OD04.A01</t>
  </si>
  <si>
    <t>Organisatie VJC</t>
  </si>
  <si>
    <t>①④⑤⑪</t>
  </si>
  <si>
    <t>SDJW.OD04.A02</t>
  </si>
  <si>
    <t>Organisatie Vlaamse Jeugdkampioenschappen</t>
  </si>
  <si>
    <t>SDJW.OD04.A03</t>
  </si>
  <si>
    <t>Organisatie Internationaal U12-tornooi</t>
  </si>
  <si>
    <t>HV: Frederik</t>
  </si>
  <si>
    <t>SDCP</t>
  </si>
  <si>
    <t># aangesloten competitieve spelers</t>
  </si>
  <si>
    <t>SDCP.OD01</t>
  </si>
  <si>
    <t>Organiseren van een competitie voor heren en dames waarbij we het aantal ingeschreven ploegen (landelijk en provinciaal) willen opvolgen en laten stijgen.</t>
  </si>
  <si>
    <t># totaal aantal ploegen</t>
  </si>
  <si>
    <t>SDCP.OD01.A01</t>
  </si>
  <si>
    <t>Organiseren hereninterclub</t>
  </si>
  <si>
    <t># ingeschreven herenploegen</t>
  </si>
  <si>
    <t>SDCP.OD01.A02</t>
  </si>
  <si>
    <t>Organiseren damesinterclub</t>
  </si>
  <si>
    <t># ingeschreven damesploegen</t>
  </si>
  <si>
    <t>SDCP.OD01.A03</t>
  </si>
  <si>
    <t>Enquête dames</t>
  </si>
  <si>
    <t># ingevulde enquêtes</t>
  </si>
  <si>
    <t>SDCP.OD02</t>
  </si>
  <si>
    <t>Organiseren van kampioenschappen op landelijk vlak voor heren en dames voor de betere spelers/ploegen.</t>
  </si>
  <si>
    <t># georganiseerde kampioenschappen</t>
  </si>
  <si>
    <t>SDCP.OD02.A01</t>
  </si>
  <si>
    <t>Organisatie Vlaamse Kampioenschappen ABCDE</t>
  </si>
  <si>
    <t>SDCP.OD02.A02</t>
  </si>
  <si>
    <t>Organisatie Beker van Vlaanderen</t>
  </si>
  <si>
    <t>⑤</t>
  </si>
  <si>
    <t>SDCP.OD02.A03</t>
  </si>
  <si>
    <t>Toekenning klassement per speler</t>
  </si>
  <si>
    <t>Datum upload nieuwe klassementen</t>
  </si>
  <si>
    <t>SDCP.OD03</t>
  </si>
  <si>
    <t>ICT-toepassingen ter beschikking stellen van clubs en evalueren tevredenheid clubs</t>
  </si>
  <si>
    <t>% tevredenheid clubs over programma's</t>
  </si>
  <si>
    <t>SDCP.OD03.A01</t>
  </si>
  <si>
    <t>Ontwikkeling + evaluatie wedstrijdprogramma</t>
  </si>
  <si>
    <t># clubs die programma gebruiken</t>
  </si>
  <si>
    <t>SDCP.OD03.A02</t>
  </si>
  <si>
    <t>Ontwikkeling + evaluatie tornooiprogramma</t>
  </si>
  <si>
    <t>SDCP.OD03.A03</t>
  </si>
  <si>
    <t>Onderhoud competitiewebsite</t>
  </si>
  <si>
    <t>SDCP.OD04</t>
  </si>
  <si>
    <t>Sportmodel uitwerken voor competitieve sporter tegen eind 2027</t>
  </si>
  <si>
    <t>SDCP.OD04.A01</t>
  </si>
  <si>
    <t>Overleg + uitwerking</t>
  </si>
  <si>
    <t># jaarlijkse overlegmomenten</t>
  </si>
  <si>
    <t>HV: Dirk</t>
  </si>
  <si>
    <t>SDRS</t>
  </si>
  <si>
    <t>SDRS.OD01</t>
  </si>
  <si>
    <t>Clubs stimuleren tot aansluiten van recreanten. Tegen 2028 hebben we een stijging van 2 % in het aantal clubs met aangesloten recreanten.</t>
  </si>
  <si>
    <t>0,5%</t>
  </si>
  <si>
    <t>1,5%</t>
  </si>
  <si>
    <t># clubs met aangesloten recreanten</t>
  </si>
  <si>
    <t>SDRS.OD01.A01</t>
  </si>
  <si>
    <t>SDRS.OD01.A02</t>
  </si>
  <si>
    <t>SDRS.OD02</t>
  </si>
  <si>
    <t>Clubs ondersteunen in hun aanbod voor recreanten dmv recreatieve wedstrijdformule voor een duurzame interne recreantencompetitie. Tegen 2028 hebben we een stijging van 5 % in het aantal clubs met een aanbod voor recreanten.</t>
  </si>
  <si>
    <t># clubs met een aanbod voor recreanten</t>
  </si>
  <si>
    <t>SDRS.OD02.A01</t>
  </si>
  <si>
    <t>SDRS.OD02.A02</t>
  </si>
  <si>
    <t>SDRS.OD03</t>
  </si>
  <si>
    <t>Samenwerkingsverbanden met partners om niet-aangeslotenen te bereiken.</t>
  </si>
  <si>
    <t># samenwerkingsverbanden</t>
  </si>
  <si>
    <t>SDRS.OD03.A01</t>
  </si>
  <si>
    <t>SDRS.OD03.A02</t>
  </si>
  <si>
    <t>SDVE</t>
  </si>
  <si>
    <t>SDVE.OD01</t>
  </si>
  <si>
    <t>Organiseren van diverse Vlaamse evenementen</t>
  </si>
  <si>
    <t># evenementen specifiek voor veteranen</t>
  </si>
  <si>
    <t>SDVE.OD01.A01</t>
  </si>
  <si>
    <t>Organisatie Vlaamse Veteranenkampioenschappen</t>
  </si>
  <si>
    <t>SDVE.OD01.A02</t>
  </si>
  <si>
    <t>Organisatie Lentecriterium Veteranen</t>
  </si>
  <si>
    <t>SDVE.OD01.A03</t>
  </si>
  <si>
    <t>Organisatie Herfstcriterium Veteranen</t>
  </si>
  <si>
    <t>⑪</t>
  </si>
  <si>
    <t>SDVE.OD01.A04</t>
  </si>
  <si>
    <t>Organisatie Dubbeltornooi Veteranen</t>
  </si>
  <si>
    <t>SDVE.OD02</t>
  </si>
  <si>
    <t>Organiseren internationale/interregionale tornooien</t>
  </si>
  <si>
    <t># internationale/interregionale tornooien</t>
  </si>
  <si>
    <t>SDVE.OD02.A01</t>
  </si>
  <si>
    <t>Organisatie/deelname Triangulaire</t>
  </si>
  <si>
    <t>SDVE.OD02.A02</t>
  </si>
  <si>
    <t>Organisatie/deelname VTTL-Nederland</t>
  </si>
  <si>
    <t>SDOP</t>
  </si>
  <si>
    <t>Alle externe en interne clubondersteuners voorzien van een sportspecifieke opleiding op het eigen domein. Hiervoor moet tegen eind 2028 de uitwerking van het sportmodel inzake de opleidingen volledig geïmplementeerd zijn.</t>
  </si>
  <si>
    <t>SDOP.OD01</t>
  </si>
  <si>
    <t>Hervorming cursussen volgens opleidingsmodel rekening houdend met sportmodel</t>
  </si>
  <si>
    <t>Realisatiedatum sportmodel opleiding trainers</t>
  </si>
  <si>
    <t>SDOP.OD01.A01</t>
  </si>
  <si>
    <t>Hervorming cursus initiator</t>
  </si>
  <si>
    <t>SDOP.OD01.A02</t>
  </si>
  <si>
    <t>Ontwikkeling cursus instructeur</t>
  </si>
  <si>
    <t>SDOP.OD01.A03</t>
  </si>
  <si>
    <t>Ontwikkeling cursus trainer C</t>
  </si>
  <si>
    <t>SDOP.OD01.A04</t>
  </si>
  <si>
    <t>Hervorming cursus trainer B</t>
  </si>
  <si>
    <t>SDOP.OD02</t>
  </si>
  <si>
    <t>Trainers opleiden: tegen 2028 leiden we jaarlijks minstens 30 nieuwe trainers op.</t>
  </si>
  <si>
    <t># nieuwe trainers</t>
  </si>
  <si>
    <t>SDOP.OD02.A01</t>
  </si>
  <si>
    <t>Organiseren cursus initiator</t>
  </si>
  <si>
    <t># cursussen en # cursisten</t>
  </si>
  <si>
    <t>SDOP.OD02.A02</t>
  </si>
  <si>
    <t>Organiseren cursus instructeur</t>
  </si>
  <si>
    <t>SDOP.OD02.A03</t>
  </si>
  <si>
    <t>Organiseren cursus trainer C</t>
  </si>
  <si>
    <t>SDOP.OD02.A04</t>
  </si>
  <si>
    <t>Organiseren cursus trainer B</t>
  </si>
  <si>
    <t>SDOP.OD02.A05</t>
  </si>
  <si>
    <t>Organiseren trainer A-cursus</t>
  </si>
  <si>
    <t>SDOP.OD02.A06</t>
  </si>
  <si>
    <t>Opvolgen kwalificatiegraad trainers</t>
  </si>
  <si>
    <t>% kwalificatiegraad trainers</t>
  </si>
  <si>
    <t>SDOP.OD02.A07</t>
  </si>
  <si>
    <t>Docenten en trainers bijscholen (congres, DVDT, hervormingen)</t>
  </si>
  <si>
    <t># bijgeschoolde docenten/trainers</t>
  </si>
  <si>
    <t>SDOP.OD03</t>
  </si>
  <si>
    <t>Scheidsrechters opleiden: tegen 2028 leiden we minstens 30 nieuwe scheidsrechters op.</t>
  </si>
  <si>
    <t># nieuwe scheidsrechters</t>
  </si>
  <si>
    <t>SDOP.OD03.A01</t>
  </si>
  <si>
    <t>Organiseren provinciale opleidingen (SR)</t>
  </si>
  <si>
    <t># provinciale opleidingen</t>
  </si>
  <si>
    <t>SDOP.OD03.A02</t>
  </si>
  <si>
    <t>Organiseren landelijke opleidingen (SR)</t>
  </si>
  <si>
    <t># landelijke opleidingen</t>
  </si>
  <si>
    <t>SDOP.OD03.A03</t>
  </si>
  <si>
    <t>Organiseren opleiding ondersteuning SR (ICT, RC)</t>
  </si>
  <si>
    <t>SDOP.OD03.A04</t>
  </si>
  <si>
    <t>Ondersteunen beginnende scheidsrechters</t>
  </si>
  <si>
    <t># provinciale begeleiders</t>
  </si>
  <si>
    <t>SDOP.OD03.A05</t>
  </si>
  <si>
    <t>Opleiden en begeleiden hoofdscheidsrechters</t>
  </si>
  <si>
    <t>SDOP.OD03.A06</t>
  </si>
  <si>
    <t>Ontwikkelen promofilmpjes scheidsrechters</t>
  </si>
  <si>
    <t># gepubliceerde filmpjes</t>
  </si>
  <si>
    <t>SDOP.OD04</t>
  </si>
  <si>
    <t># unieke personen die bijscholing gevolgd hebben</t>
  </si>
  <si>
    <t>SDOP.OD04.A01</t>
  </si>
  <si>
    <t>Opleiden personeel</t>
  </si>
  <si>
    <t># gevolgde bijscholingen</t>
  </si>
  <si>
    <t>SDOP.OD04.A02</t>
  </si>
  <si>
    <t>Opleiden bestuurders</t>
  </si>
  <si>
    <t>SDOP.OD04.A03</t>
  </si>
  <si>
    <t>Communicatie sportmodel richting spelers/clubs/provincies</t>
  </si>
  <si>
    <t>SDIG</t>
  </si>
  <si>
    <t>Sensibilisering van onze clubs op zowel medisch als ethisch vlak door middel van specifieke mails met betrekking tot beide onderwerpen.</t>
  </si>
  <si>
    <t># specifieke mails naar clubs</t>
  </si>
  <si>
    <t>SDIG.OD01</t>
  </si>
  <si>
    <t>Bijhouden van aantal sportongevallen per categorie (soort letsel) en samenwerking met arts noodzakelijk om in te spelen op specifieke tendensen.</t>
  </si>
  <si>
    <t># sportongevallen per categorie</t>
  </si>
  <si>
    <t>SDIG.OD01.A01</t>
  </si>
  <si>
    <t>Communicatie richting clubs betreffende opwarming</t>
  </si>
  <si>
    <t>Jaarlijks bij aanvang seizoen</t>
  </si>
  <si>
    <t>SDIG.OD01.A02</t>
  </si>
  <si>
    <t>Overzicht bijhouden van sportongeval-aangiftes</t>
  </si>
  <si>
    <t>SDIG.OD01.A03</t>
  </si>
  <si>
    <t>Samenwerking met externe partners</t>
  </si>
  <si>
    <t># externe partners</t>
  </si>
  <si>
    <t>SDIG.OD01.A04</t>
  </si>
  <si>
    <t>Verzekeringen afsluiten</t>
  </si>
  <si>
    <t>Decretale verzekering</t>
  </si>
  <si>
    <t>SDIG.OD02</t>
  </si>
  <si>
    <t>Zoveel mogelijk club-API's aanduiden in clubs met als streefdoel eind 2028 dat alle clubs een club-API hebben.</t>
  </si>
  <si>
    <t>% clubs met een club-API</t>
  </si>
  <si>
    <t>SDIG.OD02.A01</t>
  </si>
  <si>
    <t>Clubs motiveren om club-API's aan te stellen</t>
  </si>
  <si>
    <t># club-API's</t>
  </si>
  <si>
    <t>SDIG.OD02.A02</t>
  </si>
  <si>
    <t>Communiceren gedragscodes naar clubs</t>
  </si>
  <si>
    <t># verschillende gedragscodes</t>
  </si>
  <si>
    <t>SDIG.OD02.A03</t>
  </si>
  <si>
    <t>Bijscholingen voor club-API's aanbieden (nieuwsbrief)</t>
  </si>
  <si>
    <t># gepubliceerde bijscholingen</t>
  </si>
  <si>
    <t>SDIG.OD02.A04</t>
  </si>
  <si>
    <t>Opvolging meldingen</t>
  </si>
  <si>
    <t># verwerkte dossiers</t>
  </si>
  <si>
    <t>SDIG.OD02.A05</t>
  </si>
  <si>
    <t>Adviesorgaan omtrent ethiek in de federatie</t>
  </si>
  <si>
    <t># vergaderingen per jaar</t>
  </si>
  <si>
    <t>SDIG.OD03</t>
  </si>
  <si>
    <t>Medisch en Ethisch Sporten in aandacht brengen via specifieke tips en trics</t>
  </si>
  <si>
    <t># posts</t>
  </si>
  <si>
    <t>SDIG.OD03.A01</t>
  </si>
  <si>
    <t>Artikels op website en sociale media</t>
  </si>
  <si>
    <r>
      <t xml:space="preserve"># posts </t>
    </r>
    <r>
      <rPr>
        <sz val="11"/>
        <color theme="1"/>
        <rFont val="Calibri"/>
        <family val="2"/>
        <scheme val="minor"/>
      </rPr>
      <t>op sociale media verhogen</t>
    </r>
  </si>
  <si>
    <t>SDBH</t>
  </si>
  <si>
    <t>Correcte fiscale verwerking van alle gegevens met betrekking tot de federatie door middel van een jaarlijks totaalrapport van de boekhouder.</t>
  </si>
  <si>
    <t>Jaarlijks rapport boekhouder</t>
  </si>
  <si>
    <t>SDBH.OD01</t>
  </si>
  <si>
    <t>VZW-wetgeving naleven zodat de boekhouding ook goedgekeurd kan worden op de AV van mei.</t>
  </si>
  <si>
    <t>Goedkeuring boekhouding</t>
  </si>
  <si>
    <t>SDBH.OD01.A01</t>
  </si>
  <si>
    <t>Neerlegging fiscale documenten</t>
  </si>
  <si>
    <t># neerleggingen per kwartaal</t>
  </si>
  <si>
    <t>SDBH.OD01.A02</t>
  </si>
  <si>
    <t>Neerlegging administratieve documenten</t>
  </si>
  <si>
    <t># neerleggingen op jaarbasis</t>
  </si>
  <si>
    <t>SDBH.OD01.A03</t>
  </si>
  <si>
    <t>Verwerken boekhoudkundige stukken</t>
  </si>
  <si>
    <t># maandelijkse rapporten</t>
  </si>
  <si>
    <t>SDBH.OD02</t>
  </si>
  <si>
    <t>Fiscale opvolging van (occasionele) medewerkers door middel van correcte fiscale aangiftes en een totaallijst van alle medewerkers</t>
  </si>
  <si>
    <t># aangiftes</t>
  </si>
  <si>
    <t>SDBH.OD02.A01</t>
  </si>
  <si>
    <t>SDBH.OD02.A02</t>
  </si>
  <si>
    <t>Aangifte werkzaamheden artikel 17</t>
  </si>
  <si>
    <t># medewerkers</t>
  </si>
  <si>
    <t>HV: Jo</t>
  </si>
  <si>
    <t>SDJS</t>
  </si>
  <si>
    <t>% stijging jeugdleden</t>
  </si>
  <si>
    <t>SDJS.OD01</t>
  </si>
  <si>
    <t>% stijging benjamins</t>
  </si>
  <si>
    <t>SDJS.OD01.A01</t>
  </si>
  <si>
    <t>Uitwerken aangepast programma benjamins</t>
  </si>
  <si>
    <t>Uitgewerkt programma</t>
  </si>
  <si>
    <t>Jo</t>
  </si>
  <si>
    <t>SDJS.OD01.A02</t>
  </si>
  <si>
    <t>Jaarlijkse bijscholing club-benjamintrainers</t>
  </si>
  <si>
    <t>Georganiseerde bijscholing</t>
  </si>
  <si>
    <t>SDJS.OD01.A03</t>
  </si>
  <si>
    <t>Clubs motiveren om benjaminwerking te stimuleren</t>
  </si>
  <si>
    <t># clubs met aparte benjaminwerking</t>
  </si>
  <si>
    <t>SDJS.OD02</t>
  </si>
  <si>
    <t>% stijging meisjes</t>
  </si>
  <si>
    <t>SDJS.OD02.A01</t>
  </si>
  <si>
    <t>Dames motiveren om deel te nemen aan cursus initiator</t>
  </si>
  <si>
    <t># clubs met vrouwelijke trainers</t>
  </si>
  <si>
    <t>SDJS.OD02.A02</t>
  </si>
  <si>
    <t>Clubs motiveren om deel te nemen aan project damessterren</t>
  </si>
  <si>
    <t># clubs met aparte training voor meisjes</t>
  </si>
  <si>
    <t>SDJS.OD02.A03</t>
  </si>
  <si>
    <t>Infomoment organiseren</t>
  </si>
  <si>
    <t>Georganiseerd infomoment</t>
  </si>
  <si>
    <t>SDJS.OD03</t>
  </si>
  <si>
    <t>Kwantiteit en kwaliteit trainers verhogen</t>
  </si>
  <si>
    <t>SDJS.OD03.A01</t>
  </si>
  <si>
    <t>Clubs motiveren om trainersgraad in club te verhogen en in te geven in de ledendatabase</t>
  </si>
  <si>
    <t># gekwalificeerde trainers</t>
  </si>
  <si>
    <t>SDJS.OD03.A02</t>
  </si>
  <si>
    <t>Clubs aansporen om trainers en bestuurders bijscholingen te laten volgen</t>
  </si>
  <si>
    <t>SDJS.OD04</t>
  </si>
  <si>
    <t>Clubs motiveren om de stem van jongeren en ouders binnen de sportclub te integreren in hun werking</t>
  </si>
  <si>
    <t>SDJS.OD04.A01</t>
  </si>
  <si>
    <t>Clubs motiveren om bijscholing te volgen ifv "Geef tieners een stem"</t>
  </si>
  <si>
    <t># gevolgde bijscholingen "kaartspel" en "tienertalk"</t>
  </si>
  <si>
    <t>SDJS.OD04.A02</t>
  </si>
  <si>
    <t>Clubs motiveren om tieners aan het woord te laten</t>
  </si>
  <si>
    <t># clubs met storytelling filmpje "wat is het verhaal van tieners"</t>
  </si>
  <si>
    <t>SDJS.OD04.A03</t>
  </si>
  <si>
    <t>Clubs motiveren om aan de slag te gaan met methodieken rond tienertalk</t>
  </si>
  <si>
    <t># clubs dat met 1 van de methodieken aan de slag gaat</t>
  </si>
  <si>
    <t>SDJS.OD04.A04</t>
  </si>
  <si>
    <t>Clubs motiveren om bijscholing te volgen ifv ouderbeleid (ouder-time)</t>
  </si>
  <si>
    <t># gevolgde bijscholingen "ouder-time tool"</t>
  </si>
  <si>
    <t>SDJS.OD04.A05</t>
  </si>
  <si>
    <t>Clubs motiveren om een gepast ouderbeleid uit te werken</t>
  </si>
  <si>
    <t># clubs met uitgewerkt ouderbeleid</t>
  </si>
  <si>
    <t>SDJS.OD05</t>
  </si>
  <si>
    <t>Clubs ondersteunen in het jeugdsportproject</t>
  </si>
  <si>
    <t>SDJS.OD05.A01</t>
  </si>
  <si>
    <t>Specifieke jeugdwebsite onderhouden en bijwerken</t>
  </si>
  <si>
    <t>SDJS.OD05.A02</t>
  </si>
  <si>
    <t>Magazine uitbrengen</t>
  </si>
  <si>
    <t>SDJS.OD05.A03</t>
  </si>
  <si>
    <t>Ontwikkelen kwaliteitslabels</t>
  </si>
  <si>
    <t># kwaliteitslabels</t>
  </si>
  <si>
    <t>SDJS.OD05.A04</t>
  </si>
  <si>
    <t>Uitbetaling subsidies</t>
  </si>
  <si>
    <t>Datum uitbetalingen</t>
  </si>
  <si>
    <t>Frederik</t>
  </si>
  <si>
    <t>SDSK</t>
  </si>
  <si>
    <t>2 volzette sportkampen die break-even draaien</t>
  </si>
  <si>
    <t>SDSK.OD01</t>
  </si>
  <si>
    <t>Algemene organisatie sportkampen</t>
  </si>
  <si>
    <t>SDSK.OD01.A01</t>
  </si>
  <si>
    <t>Folder opmaken</t>
  </si>
  <si>
    <t>Afgewerkte folder</t>
  </si>
  <si>
    <t>SDSK.OD01.A02</t>
  </si>
  <si>
    <t>Website inschrijvingen aanmaken</t>
  </si>
  <si>
    <t>Kampen op website</t>
  </si>
  <si>
    <t>SDSK.OD01.A03</t>
  </si>
  <si>
    <t>Promotie via sociale media, online nieuwsbrief, website en facebook</t>
  </si>
  <si>
    <t># dossiers</t>
  </si>
  <si>
    <t>SDSK.OD01.A04</t>
  </si>
  <si>
    <t>Administratie op digitaal platform voor sportkamp</t>
  </si>
  <si>
    <t>Ingediende aanvraag</t>
  </si>
  <si>
    <t>SDSK.OD01.A05</t>
  </si>
  <si>
    <t>Administratie op digitaal platform na sportkamp</t>
  </si>
  <si>
    <t>Afgewerkt dossier</t>
  </si>
  <si>
    <t>SDSK.OD01.A06</t>
  </si>
  <si>
    <t>Inschrijvingen en betalingen opvolgen</t>
  </si>
  <si>
    <t># inschrijvingen</t>
  </si>
  <si>
    <t>SDSK.OD02</t>
  </si>
  <si>
    <t>Kamp Merelbeke telt 24 deelnemers</t>
  </si>
  <si>
    <t>SDSK.OD02.A01</t>
  </si>
  <si>
    <t>Kampleider vastleggen</t>
  </si>
  <si>
    <t>Contract kampleider</t>
  </si>
  <si>
    <t>SDSK.OD02.A02</t>
  </si>
  <si>
    <t>Trainers vastleggen</t>
  </si>
  <si>
    <t># contracten trainers</t>
  </si>
  <si>
    <t>SDSK.OD02.A03</t>
  </si>
  <si>
    <t>(dienst)verplaatsingen</t>
  </si>
  <si>
    <t># km</t>
  </si>
  <si>
    <t>SDSK.OD02.A04</t>
  </si>
  <si>
    <t>Huur sporthal</t>
  </si>
  <si>
    <t>Ondertekend contract</t>
  </si>
  <si>
    <t>SDSK.OD02.A05</t>
  </si>
  <si>
    <t>SDSK.OD02.A06</t>
  </si>
  <si>
    <t>Contract en huur jeugdherberg</t>
  </si>
  <si>
    <t>SDSK.OD02.A07</t>
  </si>
  <si>
    <t>Aankoop T-shirts</t>
  </si>
  <si>
    <t># bestelde t-shirts</t>
  </si>
  <si>
    <t>Voorbereiding kamp</t>
  </si>
  <si>
    <t>Realisatie</t>
  </si>
  <si>
    <t>SDSK.OD03</t>
  </si>
  <si>
    <t>Kamp Herentals telt 72 deelnemers</t>
  </si>
  <si>
    <t>SDSK.OD03.A01</t>
  </si>
  <si>
    <t>SDSK.OD03.A02</t>
  </si>
  <si>
    <t>SDSK.OD03.A03</t>
  </si>
  <si>
    <t>SDSK.OD03.A04</t>
  </si>
  <si>
    <t>SDSK.OD03.A05</t>
  </si>
  <si>
    <t>Transport tafels</t>
  </si>
  <si>
    <t>SDSK.OD03.A06</t>
  </si>
  <si>
    <t>Contract en huur verblijfsplaats</t>
  </si>
  <si>
    <t>SDSK.OD03.A07</t>
  </si>
  <si>
    <t>SDSK.OD03.A08</t>
  </si>
  <si>
    <t>HV: Tom</t>
  </si>
  <si>
    <t>SDTS</t>
  </si>
  <si>
    <t>Topsporters creëren</t>
  </si>
  <si>
    <t>SDTS.OD01</t>
  </si>
  <si>
    <t>Prestatieprogramma: heren</t>
  </si>
  <si>
    <t>TDT</t>
  </si>
  <si>
    <t>SDTS.OD01.A01</t>
  </si>
  <si>
    <t>SDTS.OD01.A02</t>
  </si>
  <si>
    <t>SDTS.OD01.A03</t>
  </si>
  <si>
    <t>SDTS.OD01.A04</t>
  </si>
  <si>
    <t>SDTS.OD01.A05</t>
  </si>
  <si>
    <t>SDTS.OD01.A06</t>
  </si>
  <si>
    <t>Stages binnenland</t>
  </si>
  <si>
    <t>SDTS.OD02</t>
  </si>
  <si>
    <t>SDTS.OD02.A01</t>
  </si>
  <si>
    <t>SDTS.OD02.A02</t>
  </si>
  <si>
    <t>SDTS.OD02.A03</t>
  </si>
  <si>
    <t>SDTS.OD02.A04</t>
  </si>
  <si>
    <t>SDTS.OD02.A05</t>
  </si>
  <si>
    <t>SDTS.OD02.A06</t>
  </si>
  <si>
    <t>SDTS.OD03</t>
  </si>
  <si>
    <t>SDTS.OD03.A01</t>
  </si>
  <si>
    <t>SDTS.OD03.A02</t>
  </si>
  <si>
    <t>SDTS.OD03.A03</t>
  </si>
  <si>
    <t>SDTS.OD03.A04</t>
  </si>
  <si>
    <t>SDTS.OD03.A05</t>
  </si>
  <si>
    <t>SDTS.OD03.A06</t>
  </si>
  <si>
    <t>SDTS.OD03.A07</t>
  </si>
  <si>
    <t>SDTS.OD03.A08</t>
  </si>
  <si>
    <t>SDTS.OD04</t>
  </si>
  <si>
    <t>Ontwikkelingsprogramma: Topsportschool</t>
  </si>
  <si>
    <t>SDTS.OD04.A01</t>
  </si>
  <si>
    <t>SDTS.OD04.A02</t>
  </si>
  <si>
    <t>SDTS.OD04.A03</t>
  </si>
  <si>
    <t>SDTS.OD04.A04</t>
  </si>
  <si>
    <t>SDTS.OD04.A05</t>
  </si>
  <si>
    <t>SDTS.OD04.A06</t>
  </si>
  <si>
    <t>SDTS.OD04.A07</t>
  </si>
  <si>
    <t>SDTS.OD06</t>
  </si>
  <si>
    <t>SDTS.OD06.A01</t>
  </si>
  <si>
    <t>SDTS.OD06.A02</t>
  </si>
  <si>
    <t>SDAB</t>
  </si>
  <si>
    <t>Ondersteuning Algemeen Beleid</t>
  </si>
  <si>
    <t>SDAB.OD01</t>
  </si>
  <si>
    <t>SDAB.OD01.A01</t>
  </si>
  <si>
    <t>Loonlast: 3,5 VTE</t>
  </si>
  <si>
    <t>SDAB.OD01.A02</t>
  </si>
  <si>
    <t>SDAB.OD01.A03</t>
  </si>
  <si>
    <t>Eco-cheques</t>
  </si>
  <si>
    <t>SDAB.OD01.A04</t>
  </si>
  <si>
    <t>SDAB.OD02</t>
  </si>
  <si>
    <t>Provinciale werking - VTTL-werking</t>
  </si>
  <si>
    <t>SDAB.OD02.A01</t>
  </si>
  <si>
    <t>SDAB.OD03</t>
  </si>
  <si>
    <t>SDAB.OD03.A01</t>
  </si>
  <si>
    <t>SDAB.OD03.A02</t>
  </si>
  <si>
    <t>Onderhoud: bureel</t>
  </si>
  <si>
    <t>SDAB.OD03.A03</t>
  </si>
  <si>
    <t>SDAB.OD03.A04</t>
  </si>
  <si>
    <t>SDAB.OD03.A05</t>
  </si>
  <si>
    <t>SDAB.OD03.A06</t>
  </si>
  <si>
    <t>SDAB.OD03.A07</t>
  </si>
  <si>
    <t>SDAB.OD03.A08</t>
  </si>
  <si>
    <t>SDAB.OD03.A09</t>
  </si>
  <si>
    <t>SDAB.OD04</t>
  </si>
  <si>
    <t>SDAB.OD04.A01</t>
  </si>
  <si>
    <t>SDAB.OD04.A02</t>
  </si>
  <si>
    <t>SDAB.OD04.A03</t>
  </si>
  <si>
    <t>SDAB.OD04.A04</t>
  </si>
  <si>
    <t>SDAB.OD04.A05</t>
  </si>
  <si>
    <t>SDAB.OD04.A06</t>
  </si>
  <si>
    <t>SDAB.OD04.A07</t>
  </si>
  <si>
    <t>SDAB.OD04.A08</t>
  </si>
  <si>
    <t>SDAB.OD05</t>
  </si>
  <si>
    <t>SDAB.OD05.A01</t>
  </si>
  <si>
    <t>SDAB.OD05.A02</t>
  </si>
  <si>
    <t>SDAB.OD05.A03</t>
  </si>
  <si>
    <t>SDAB.OD05.A04</t>
  </si>
  <si>
    <t>SDAB.OD05.A05</t>
  </si>
  <si>
    <t>SDAB.OD05.A06</t>
  </si>
  <si>
    <t>SDAB.OD05.A07</t>
  </si>
  <si>
    <t>SDAB.OD05.A08</t>
  </si>
  <si>
    <t>SDAB.OD06</t>
  </si>
  <si>
    <t>SDAB.OD06.A01</t>
  </si>
  <si>
    <t>SDAB.OD06.A02</t>
  </si>
  <si>
    <t>SDAB.OD06.A03</t>
  </si>
  <si>
    <t>Verhogen van het aantal clubbezoeken om de link tussen VTTL en clubs te versterken.</t>
  </si>
  <si>
    <t>Clubs informeren over ondersteunende middelen via digitaal platform.</t>
  </si>
  <si>
    <t>In kaart brengen van de specifieke werkingen in de clubs.</t>
  </si>
  <si>
    <t>Verhogen van het aantal benjamins en het aantal geklasseerde -12-spelers in de provinciale jeugdtrainingen tot samen 70 kinderen tegen eind 2028.</t>
  </si>
  <si>
    <t># aangesloten benjamins
# geklasseerde -12-spelers in provinciale selecties</t>
  </si>
  <si>
    <t>Aantal aangesloten recreanten laten stijgen met 10 % tegen eind 2028.</t>
  </si>
  <si>
    <t>+2,5 %</t>
  </si>
  <si>
    <t>+ 5 %</t>
  </si>
  <si>
    <t>+ 7,5 %</t>
  </si>
  <si>
    <t>+ 10 %</t>
  </si>
  <si>
    <t># aangesloten recreanten</t>
  </si>
  <si>
    <t>Promoten recreatieve wedstrijdformule</t>
  </si>
  <si>
    <t>Deelname SportZomer Sport Vlaanderen</t>
  </si>
  <si>
    <t>Samenwerking met MOEV</t>
  </si>
  <si>
    <t>Buitenlandse stages</t>
  </si>
  <si>
    <t>Binnenlandse stages</t>
  </si>
  <si>
    <t>Wetenschappelijke omkadering</t>
  </si>
  <si>
    <t>Specifieke kosten</t>
  </si>
  <si>
    <t>Tussenkomst speler</t>
  </si>
  <si>
    <t>SDVE.OD01.A05</t>
  </si>
  <si>
    <t>Organisatie provinciale interclub veteranen</t>
  </si>
  <si>
    <t>Een aanbod van diverse evenementen op maat van alle veteranen. Tegen eind 2028 hebben we 10 % meer veteranen dan de huidige situatie.</t>
  </si>
  <si>
    <t>Personeel en bestuurders opleiden: tegen 2028 volgen minstens 75 personen een specifieke opleiding</t>
  </si>
  <si>
    <t># ingeschreven ploegen</t>
  </si>
  <si>
    <t># aangesloten veteranen</t>
  </si>
  <si>
    <t>Statuscode</t>
  </si>
  <si>
    <t>Uitwerken en promoten diverse lessenreeksen</t>
  </si>
  <si>
    <t>Kwaliteitslabel uitwerken voor veteranenwerking met bijhorend reglement</t>
  </si>
  <si>
    <t># uitgewerkte lessenreeksen</t>
  </si>
  <si>
    <t># clubs met label</t>
  </si>
  <si>
    <t>Ontwikkeling specifieke webpagina recreanten met bijhorende kalender</t>
  </si>
  <si>
    <t>SDRS.OD03.A03</t>
  </si>
  <si>
    <t>Draaiboek specifiek uitwerken voor niet-aangesloten recreantenclubs</t>
  </si>
  <si>
    <t># nieuwe clubs</t>
  </si>
  <si>
    <t># schoolinitiaties ism clubs en scholen</t>
  </si>
  <si>
    <t># clubs die gebruik maken van het programma</t>
  </si>
  <si>
    <t>Kwaliteitslabels clubs</t>
  </si>
  <si>
    <t>Sportzomer</t>
  </si>
  <si>
    <t>101…</t>
  </si>
  <si>
    <t>102…</t>
  </si>
  <si>
    <t>103…</t>
  </si>
  <si>
    <t>104…</t>
  </si>
  <si>
    <t>105…</t>
  </si>
  <si>
    <t>106…</t>
  </si>
  <si>
    <t>107…</t>
  </si>
  <si>
    <t>108…</t>
  </si>
  <si>
    <t>109…</t>
  </si>
  <si>
    <t>201…</t>
  </si>
  <si>
    <t>202…</t>
  </si>
  <si>
    <t>301…</t>
  </si>
  <si>
    <t>302…</t>
  </si>
  <si>
    <t>Loonkost trainer</t>
  </si>
  <si>
    <t>303…</t>
  </si>
  <si>
    <t>Loonkost trainers</t>
  </si>
  <si>
    <t>304…</t>
  </si>
  <si>
    <t>305…</t>
  </si>
  <si>
    <t>306…</t>
  </si>
  <si>
    <t>401…</t>
  </si>
  <si>
    <t>402…</t>
  </si>
  <si>
    <t>403…</t>
  </si>
  <si>
    <t>404…</t>
  </si>
  <si>
    <t>405…</t>
  </si>
  <si>
    <t>406…</t>
  </si>
  <si>
    <t>Dirk/Tibo</t>
  </si>
  <si>
    <t>Tibo</t>
  </si>
  <si>
    <t>Overkoepelende benjamindagen</t>
  </si>
  <si>
    <t>Training VTTL-selectie regionale centra</t>
  </si>
  <si>
    <t>Dirk</t>
  </si>
  <si>
    <t>Jo/Frederik</t>
  </si>
  <si>
    <t>Huur tafels/zaal via lokale club</t>
  </si>
  <si>
    <t>Vervolmaking 18+ programma</t>
  </si>
  <si>
    <t>Vervolmaking: +18</t>
  </si>
  <si>
    <t>SDTS.OD03.A09</t>
  </si>
  <si>
    <t>SDTS.OD06.A03</t>
  </si>
  <si>
    <t>Talentdetectieprogramma: U13</t>
  </si>
  <si>
    <t>Niet-subsidieerbaar topsport</t>
  </si>
  <si>
    <t>②⑤⑪</t>
  </si>
  <si>
    <t>③⑤⑥⑫</t>
  </si>
  <si>
    <t>Een aanbod voorzien voor de competitieve sporter. Hiervoor gaan we het aantal competitief aangesloten leden opvolgen en we hopen 10 % meer competitief aangesloten leden te hebben tegen eind 2028.</t>
  </si>
  <si>
    <t>Toename van het aantal aangesloten jeugdleden met 10 % t.o.v. nulmeting (2500 in 2024)</t>
  </si>
  <si>
    <t>Verhogen aangesloten benjamins met 10% t.o.v. nulmeting (357 in 2024)</t>
  </si>
  <si>
    <t>Verhogen aantal aangesloten meisjes met 10% t.o.v. nulmeting (413 in 2024)</t>
  </si>
  <si>
    <t>IN</t>
  </si>
  <si>
    <t>JW</t>
  </si>
  <si>
    <t>CP</t>
  </si>
  <si>
    <t>Competitieve sporter</t>
  </si>
  <si>
    <t>RS</t>
  </si>
  <si>
    <t>VE</t>
  </si>
  <si>
    <t>Veteranenwerking</t>
  </si>
  <si>
    <t>OP</t>
  </si>
  <si>
    <t>IG</t>
  </si>
  <si>
    <t>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</si>
</sst>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i/>
      <sz val="11"/>
      <color theme="1"/>
      <name val="Calibri"/>
      <family val="2"/>
    </font>
    <font>
      <strike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3" fillId="0" borderId="1" xfId="0" applyFont="1" applyBorder="1"/>
    <xf numFmtId="0" fontId="2" fillId="0" borderId="1" xfId="0" applyFont="1" applyBorder="1"/>
    <xf numFmtId="0" fontId="2" fillId="0" borderId="0" xfId="0" applyFont="1"/>
    <xf numFmtId="44" fontId="0" fillId="0" borderId="1" xfId="1" applyFont="1" applyBorder="1"/>
    <xf numFmtId="0" fontId="2" fillId="0" borderId="2" xfId="0" applyFont="1" applyBorder="1"/>
    <xf numFmtId="44" fontId="2" fillId="0" borderId="10" xfId="0" applyNumberFormat="1" applyFont="1" applyBorder="1"/>
    <xf numFmtId="44" fontId="2" fillId="0" borderId="11" xfId="0" applyNumberFormat="1" applyFont="1" applyBorder="1"/>
    <xf numFmtId="44" fontId="2" fillId="0" borderId="12" xfId="0" applyNumberFormat="1" applyFont="1" applyBorder="1"/>
    <xf numFmtId="44" fontId="2" fillId="0" borderId="13" xfId="0" applyNumberFormat="1" applyFont="1" applyBorder="1"/>
    <xf numFmtId="0" fontId="3" fillId="0" borderId="1" xfId="0" applyFont="1" applyBorder="1" applyAlignment="1">
      <alignment horizontal="center" vertical="center"/>
    </xf>
    <xf numFmtId="9" fontId="8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44" fontId="11" fillId="0" borderId="3" xfId="1" applyFont="1" applyBorder="1" applyAlignment="1">
      <alignment horizontal="center"/>
    </xf>
    <xf numFmtId="44" fontId="11" fillId="0" borderId="2" xfId="1" applyFont="1" applyBorder="1" applyAlignment="1">
      <alignment horizontal="center"/>
    </xf>
    <xf numFmtId="44" fontId="11" fillId="0" borderId="5" xfId="1" applyFont="1" applyBorder="1" applyAlignment="1">
      <alignment horizontal="center"/>
    </xf>
    <xf numFmtId="0" fontId="11" fillId="0" borderId="3" xfId="0" applyFont="1" applyBorder="1"/>
    <xf numFmtId="44" fontId="11" fillId="0" borderId="2" xfId="1" applyFont="1" applyBorder="1"/>
    <xf numFmtId="44" fontId="11" fillId="0" borderId="5" xfId="1" applyFont="1" applyBorder="1"/>
    <xf numFmtId="0" fontId="11" fillId="0" borderId="2" xfId="0" applyFont="1" applyBorder="1"/>
    <xf numFmtId="44" fontId="11" fillId="0" borderId="3" xfId="1" applyFont="1" applyBorder="1"/>
    <xf numFmtId="0" fontId="12" fillId="3" borderId="17" xfId="0" applyFont="1" applyFill="1" applyBorder="1"/>
    <xf numFmtId="44" fontId="12" fillId="3" borderId="17" xfId="1" applyFont="1" applyFill="1" applyBorder="1"/>
    <xf numFmtId="0" fontId="13" fillId="0" borderId="1" xfId="0" applyFont="1" applyBorder="1"/>
    <xf numFmtId="44" fontId="13" fillId="0" borderId="1" xfId="1" applyFont="1" applyBorder="1"/>
    <xf numFmtId="44" fontId="13" fillId="0" borderId="1" xfId="1" applyFont="1" applyFill="1" applyBorder="1"/>
    <xf numFmtId="2" fontId="0" fillId="0" borderId="0" xfId="0" applyNumberFormat="1"/>
    <xf numFmtId="44" fontId="0" fillId="0" borderId="0" xfId="0" applyNumberFormat="1"/>
    <xf numFmtId="0" fontId="0" fillId="7" borderId="1" xfId="0" applyFill="1" applyBorder="1"/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4" fontId="11" fillId="0" borderId="19" xfId="1" applyFont="1" applyBorder="1"/>
    <xf numFmtId="44" fontId="11" fillId="0" borderId="26" xfId="1" applyFont="1" applyBorder="1"/>
    <xf numFmtId="44" fontId="11" fillId="0" borderId="27" xfId="1" applyFont="1" applyBorder="1"/>
    <xf numFmtId="44" fontId="11" fillId="0" borderId="4" xfId="1" applyFont="1" applyBorder="1"/>
    <xf numFmtId="44" fontId="11" fillId="0" borderId="28" xfId="1" applyFont="1" applyBorder="1"/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vertical="center"/>
    </xf>
    <xf numFmtId="44" fontId="0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44" fontId="6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16" fontId="0" fillId="0" borderId="1" xfId="0" quotePrefix="1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4" fontId="1" fillId="0" borderId="1" xfId="1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10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9" fontId="6" fillId="0" borderId="1" xfId="5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1" xfId="0" quotePrefix="1" applyBorder="1" applyAlignment="1">
      <alignment vertical="center"/>
    </xf>
    <xf numFmtId="44" fontId="6" fillId="0" borderId="0" xfId="0" applyNumberFormat="1" applyFont="1" applyAlignment="1">
      <alignment vertical="center"/>
    </xf>
    <xf numFmtId="44" fontId="0" fillId="0" borderId="0" xfId="0" applyNumberForma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2" fillId="0" borderId="0" xfId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6">
    <cellStyle name="Procent" xfId="5" builtinId="5"/>
    <cellStyle name="Standaard" xfId="0" builtinId="0"/>
    <cellStyle name="Valuta" xfId="1" builtinId="4"/>
    <cellStyle name="Valuta 2" xfId="2" xr:uid="{53061A21-05A5-404F-91A7-6C37834CA183}"/>
    <cellStyle name="Valuta 2 2" xfId="4" xr:uid="{90E4FC86-B2A1-4BD6-84CD-9C3B40DC3C19}"/>
    <cellStyle name="Valuta 3" xfId="3" xr:uid="{40C44B3C-86B8-4DCA-837C-F8E3675AB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9AC35-4790-443E-B609-5CBE57694DBB}">
  <sheetPr>
    <tabColor rgb="FF00B050"/>
  </sheetPr>
  <dimension ref="A1:B31"/>
  <sheetViews>
    <sheetView tabSelected="1" zoomScaleNormal="100" workbookViewId="0">
      <selection activeCell="A16" sqref="A16:XFD22"/>
    </sheetView>
  </sheetViews>
  <sheetFormatPr defaultRowHeight="14.4" x14ac:dyDescent="0.3"/>
  <cols>
    <col min="1" max="1" width="10.6640625" bestFit="1" customWidth="1"/>
    <col min="2" max="2" width="143.33203125" bestFit="1" customWidth="1"/>
  </cols>
  <sheetData>
    <row r="1" spans="1:2" s="10" customFormat="1" x14ac:dyDescent="0.3">
      <c r="A1" s="9" t="s">
        <v>0</v>
      </c>
      <c r="B1" s="9" t="s">
        <v>1</v>
      </c>
    </row>
    <row r="2" spans="1:2" x14ac:dyDescent="0.3">
      <c r="A2" s="1" t="s">
        <v>2</v>
      </c>
      <c r="B2" s="1" t="s">
        <v>3</v>
      </c>
    </row>
    <row r="3" spans="1:2" x14ac:dyDescent="0.3">
      <c r="A3" s="1" t="s">
        <v>4</v>
      </c>
      <c r="B3" s="1" t="s">
        <v>5</v>
      </c>
    </row>
    <row r="4" spans="1:2" x14ac:dyDescent="0.3">
      <c r="A4" s="1" t="s">
        <v>6</v>
      </c>
      <c r="B4" s="1" t="s">
        <v>7</v>
      </c>
    </row>
    <row r="5" spans="1:2" x14ac:dyDescent="0.3">
      <c r="A5" s="1" t="s">
        <v>825</v>
      </c>
      <c r="B5" s="1" t="s">
        <v>42</v>
      </c>
    </row>
    <row r="6" spans="1:2" x14ac:dyDescent="0.3">
      <c r="A6" s="1" t="s">
        <v>8</v>
      </c>
      <c r="B6" s="2" t="s">
        <v>9</v>
      </c>
    </row>
    <row r="7" spans="1:2" x14ac:dyDescent="0.3">
      <c r="A7" s="1" t="s">
        <v>826</v>
      </c>
      <c r="B7" s="1" t="s">
        <v>54</v>
      </c>
    </row>
    <row r="8" spans="1:2" x14ac:dyDescent="0.3">
      <c r="A8" s="1" t="s">
        <v>827</v>
      </c>
      <c r="B8" s="1" t="s">
        <v>828</v>
      </c>
    </row>
    <row r="9" spans="1:2" x14ac:dyDescent="0.3">
      <c r="A9" s="1" t="s">
        <v>829</v>
      </c>
      <c r="B9" s="1" t="s">
        <v>75</v>
      </c>
    </row>
    <row r="10" spans="1:2" x14ac:dyDescent="0.3">
      <c r="A10" s="1" t="s">
        <v>830</v>
      </c>
      <c r="B10" s="1" t="s">
        <v>831</v>
      </c>
    </row>
    <row r="11" spans="1:2" x14ac:dyDescent="0.3">
      <c r="A11" s="1" t="s">
        <v>832</v>
      </c>
      <c r="B11" s="1" t="s">
        <v>82</v>
      </c>
    </row>
    <row r="12" spans="1:2" x14ac:dyDescent="0.3">
      <c r="A12" s="1" t="s">
        <v>833</v>
      </c>
      <c r="B12" s="1" t="s">
        <v>89</v>
      </c>
    </row>
    <row r="13" spans="1:2" x14ac:dyDescent="0.3">
      <c r="A13" s="1" t="s">
        <v>834</v>
      </c>
      <c r="B13" s="1" t="s">
        <v>93</v>
      </c>
    </row>
    <row r="14" spans="1:2" x14ac:dyDescent="0.3">
      <c r="A14" s="1" t="s">
        <v>11</v>
      </c>
      <c r="B14" s="1" t="s">
        <v>12</v>
      </c>
    </row>
    <row r="15" spans="1:2" x14ac:dyDescent="0.3">
      <c r="A15" s="1" t="s">
        <v>13</v>
      </c>
      <c r="B15" s="1" t="s">
        <v>14</v>
      </c>
    </row>
    <row r="16" spans="1:2" x14ac:dyDescent="0.3">
      <c r="A16" s="1" t="s">
        <v>15</v>
      </c>
      <c r="B16" s="1" t="s">
        <v>16</v>
      </c>
    </row>
    <row r="17" spans="1:2" x14ac:dyDescent="0.3">
      <c r="A17" s="1" t="s">
        <v>17</v>
      </c>
      <c r="B17" s="1" t="s">
        <v>18</v>
      </c>
    </row>
    <row r="19" spans="1:2" s="10" customFormat="1" x14ac:dyDescent="0.3">
      <c r="A19" s="9" t="s">
        <v>19</v>
      </c>
      <c r="B19" s="9" t="s">
        <v>20</v>
      </c>
    </row>
    <row r="20" spans="1:2" x14ac:dyDescent="0.3">
      <c r="A20" s="8" t="s">
        <v>21</v>
      </c>
      <c r="B20" s="1" t="s">
        <v>22</v>
      </c>
    </row>
    <row r="21" spans="1:2" x14ac:dyDescent="0.3">
      <c r="A21" s="8" t="s">
        <v>23</v>
      </c>
      <c r="B21" s="1" t="s">
        <v>24</v>
      </c>
    </row>
    <row r="22" spans="1:2" x14ac:dyDescent="0.3">
      <c r="A22" s="8" t="s">
        <v>25</v>
      </c>
      <c r="B22" s="1" t="s">
        <v>26</v>
      </c>
    </row>
    <row r="23" spans="1:2" x14ac:dyDescent="0.3">
      <c r="A23" s="8" t="s">
        <v>27</v>
      </c>
      <c r="B23" s="1" t="s">
        <v>28</v>
      </c>
    </row>
    <row r="25" spans="1:2" s="10" customFormat="1" x14ac:dyDescent="0.3">
      <c r="A25" s="9" t="s">
        <v>768</v>
      </c>
      <c r="B25" s="9" t="s">
        <v>20</v>
      </c>
    </row>
    <row r="26" spans="1:2" x14ac:dyDescent="0.3">
      <c r="A26" s="5"/>
      <c r="B26" s="1" t="s">
        <v>29</v>
      </c>
    </row>
    <row r="27" spans="1:2" x14ac:dyDescent="0.3">
      <c r="A27" s="4"/>
      <c r="B27" s="1" t="s">
        <v>30</v>
      </c>
    </row>
    <row r="28" spans="1:2" x14ac:dyDescent="0.3">
      <c r="A28" s="3"/>
      <c r="B28" s="1" t="s">
        <v>31</v>
      </c>
    </row>
    <row r="29" spans="1:2" x14ac:dyDescent="0.3">
      <c r="A29" s="6"/>
      <c r="B29" s="1" t="s">
        <v>32</v>
      </c>
    </row>
    <row r="30" spans="1:2" x14ac:dyDescent="0.3">
      <c r="A30" s="36"/>
      <c r="B30" s="1" t="s">
        <v>33</v>
      </c>
    </row>
    <row r="31" spans="1:2" x14ac:dyDescent="0.3">
      <c r="A31" s="7"/>
      <c r="B31" s="1" t="s">
        <v>34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22536-84EA-4F86-B191-ADA4A71A1983}">
  <sheetPr>
    <tabColor rgb="FF00B050"/>
  </sheetPr>
  <dimension ref="A1:AE19"/>
  <sheetViews>
    <sheetView zoomScaleNormal="100" workbookViewId="0">
      <selection activeCell="E5" sqref="E5:H5"/>
    </sheetView>
  </sheetViews>
  <sheetFormatPr defaultColWidth="9.109375"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9.5546875" style="71" customWidth="1"/>
    <col min="5" max="12" width="5.5546875" style="58" customWidth="1"/>
    <col min="13" max="13" width="33.6640625" style="71" customWidth="1"/>
    <col min="14" max="14" width="18" style="71" bestFit="1" customWidth="1"/>
    <col min="15" max="15" width="9.109375" style="71"/>
    <col min="16" max="23" width="16.88671875" style="72" hidden="1" customWidth="1"/>
    <col min="24" max="31" width="16.88671875" style="72" customWidth="1"/>
    <col min="32" max="16384" width="9.109375" style="71"/>
  </cols>
  <sheetData>
    <row r="1" spans="1:31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31" ht="26.4" thickBot="1" x14ac:dyDescent="0.35">
      <c r="A2" s="118" t="s">
        <v>182</v>
      </c>
      <c r="B2" s="119"/>
      <c r="C2" s="119"/>
      <c r="D2" s="119"/>
      <c r="E2" s="119"/>
      <c r="F2" s="120"/>
      <c r="G2" s="119" t="s">
        <v>66</v>
      </c>
      <c r="H2" s="119"/>
      <c r="I2" s="119"/>
      <c r="J2" s="119"/>
      <c r="K2" s="119"/>
      <c r="L2" s="119"/>
      <c r="M2" s="119"/>
      <c r="N2" s="120"/>
    </row>
    <row r="3" spans="1:31" s="69" customFormat="1" x14ac:dyDescent="0.3">
      <c r="E3" s="121" t="s">
        <v>183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2025</v>
      </c>
      <c r="F4" s="38">
        <v>2026</v>
      </c>
      <c r="G4" s="38">
        <v>2027</v>
      </c>
      <c r="H4" s="38">
        <v>2028</v>
      </c>
      <c r="I4" s="38">
        <v>2025</v>
      </c>
      <c r="J4" s="38">
        <v>2026</v>
      </c>
      <c r="K4" s="38">
        <v>2027</v>
      </c>
      <c r="L4" s="38">
        <v>2028</v>
      </c>
      <c r="M4" s="70"/>
      <c r="N4" s="70" t="s">
        <v>334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ht="57.6" x14ac:dyDescent="0.3">
      <c r="A5" s="19" t="s">
        <v>335</v>
      </c>
      <c r="B5" s="19"/>
      <c r="C5" s="19"/>
      <c r="D5" s="74" t="s">
        <v>821</v>
      </c>
      <c r="E5" s="42" t="s">
        <v>749</v>
      </c>
      <c r="F5" s="42" t="s">
        <v>750</v>
      </c>
      <c r="G5" s="42" t="s">
        <v>751</v>
      </c>
      <c r="H5" s="42" t="s">
        <v>752</v>
      </c>
      <c r="I5" s="44"/>
      <c r="J5" s="44"/>
      <c r="K5" s="38"/>
      <c r="L5" s="44"/>
      <c r="M5" s="19" t="s">
        <v>336</v>
      </c>
      <c r="N5" s="19" t="s">
        <v>600</v>
      </c>
      <c r="O5" s="19" t="s">
        <v>784</v>
      </c>
      <c r="P5" s="75"/>
      <c r="Q5" s="75"/>
      <c r="R5" s="75"/>
      <c r="S5" s="75"/>
      <c r="T5" s="75"/>
      <c r="U5" s="75"/>
      <c r="V5" s="75"/>
      <c r="W5" s="75"/>
      <c r="X5" s="75">
        <f t="shared" ref="X5:AE5" si="0">SUM(X7:X17)</f>
        <v>9650</v>
      </c>
      <c r="Y5" s="75">
        <f t="shared" si="0"/>
        <v>10300</v>
      </c>
      <c r="Z5" s="75">
        <f t="shared" si="0"/>
        <v>9800</v>
      </c>
      <c r="AA5" s="75">
        <f t="shared" si="0"/>
        <v>10300</v>
      </c>
      <c r="AB5" s="75">
        <f t="shared" si="0"/>
        <v>9800</v>
      </c>
      <c r="AC5" s="75">
        <f t="shared" si="0"/>
        <v>10300</v>
      </c>
      <c r="AD5" s="75">
        <f t="shared" si="0"/>
        <v>9800</v>
      </c>
      <c r="AE5" s="75">
        <f t="shared" si="0"/>
        <v>10300</v>
      </c>
    </row>
    <row r="6" spans="1:31" s="77" customFormat="1" ht="43.2" x14ac:dyDescent="0.3">
      <c r="A6" s="70"/>
      <c r="B6" s="68" t="s">
        <v>337</v>
      </c>
      <c r="C6" s="68"/>
      <c r="D6" s="37" t="s">
        <v>338</v>
      </c>
      <c r="E6" s="59" t="s">
        <v>255</v>
      </c>
      <c r="F6" s="59" t="s">
        <v>255</v>
      </c>
      <c r="G6" s="59" t="s">
        <v>255</v>
      </c>
      <c r="H6" s="59" t="s">
        <v>255</v>
      </c>
      <c r="I6" s="39"/>
      <c r="J6" s="39"/>
      <c r="K6" s="39"/>
      <c r="L6" s="39"/>
      <c r="M6" s="37" t="s">
        <v>339</v>
      </c>
      <c r="N6" s="70" t="s">
        <v>600</v>
      </c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x14ac:dyDescent="0.3">
      <c r="A7" s="70"/>
      <c r="B7" s="70"/>
      <c r="C7" s="70" t="s">
        <v>340</v>
      </c>
      <c r="D7" s="70" t="s">
        <v>341</v>
      </c>
      <c r="E7" s="59" t="s">
        <v>255</v>
      </c>
      <c r="F7" s="59" t="s">
        <v>255</v>
      </c>
      <c r="G7" s="59" t="s">
        <v>255</v>
      </c>
      <c r="H7" s="59" t="s">
        <v>255</v>
      </c>
      <c r="I7" s="38"/>
      <c r="J7" s="38"/>
      <c r="K7" s="38"/>
      <c r="L7" s="38"/>
      <c r="M7" s="70" t="s">
        <v>342</v>
      </c>
      <c r="N7" s="70" t="s">
        <v>600</v>
      </c>
      <c r="O7" s="70">
        <v>10401</v>
      </c>
      <c r="P7" s="73"/>
      <c r="Q7" s="73"/>
      <c r="R7" s="73"/>
      <c r="S7" s="73"/>
      <c r="T7" s="73"/>
      <c r="U7" s="73"/>
      <c r="V7" s="73"/>
      <c r="W7" s="73"/>
      <c r="X7" s="73">
        <f>'Boekhouding 2025'!F33</f>
        <v>1000</v>
      </c>
      <c r="Y7" s="73">
        <f>'Boekhouding 2025'!G33</f>
        <v>7900</v>
      </c>
      <c r="Z7" s="73">
        <f>'Boekhouding 2026'!F33</f>
        <v>1000</v>
      </c>
      <c r="AA7" s="73">
        <f>'Boekhouding 2026'!G33</f>
        <v>7900</v>
      </c>
      <c r="AB7" s="73">
        <f>'Boekhouding 2027'!F33</f>
        <v>1000</v>
      </c>
      <c r="AC7" s="73">
        <f>'Boekhouding 2027'!G33</f>
        <v>7900</v>
      </c>
      <c r="AD7" s="73">
        <f>'Boekhouding 2028'!F33</f>
        <v>1000</v>
      </c>
      <c r="AE7" s="73">
        <f>'Boekhouding 2028'!G33</f>
        <v>7900</v>
      </c>
    </row>
    <row r="8" spans="1:31" x14ac:dyDescent="0.3">
      <c r="A8" s="70"/>
      <c r="B8" s="70"/>
      <c r="C8" s="70" t="s">
        <v>343</v>
      </c>
      <c r="D8" s="70" t="s">
        <v>344</v>
      </c>
      <c r="E8" s="59" t="s">
        <v>255</v>
      </c>
      <c r="F8" s="59" t="s">
        <v>255</v>
      </c>
      <c r="G8" s="59" t="s">
        <v>255</v>
      </c>
      <c r="H8" s="59" t="s">
        <v>255</v>
      </c>
      <c r="I8" s="38"/>
      <c r="J8" s="38"/>
      <c r="K8" s="38"/>
      <c r="L8" s="38"/>
      <c r="M8" s="70" t="s">
        <v>345</v>
      </c>
      <c r="N8" s="70" t="s">
        <v>600</v>
      </c>
      <c r="O8" s="70">
        <v>10402</v>
      </c>
      <c r="P8" s="73"/>
      <c r="Q8" s="73"/>
      <c r="R8" s="73"/>
      <c r="S8" s="73"/>
      <c r="T8" s="73"/>
      <c r="U8" s="73"/>
      <c r="V8" s="73"/>
      <c r="W8" s="73"/>
      <c r="X8" s="73">
        <f>'Boekhouding 2025'!F34</f>
        <v>500</v>
      </c>
      <c r="Y8" s="73">
        <f>'Boekhouding 2025'!G34</f>
        <v>900</v>
      </c>
      <c r="Z8" s="73">
        <f>'Boekhouding 2026'!F34</f>
        <v>500</v>
      </c>
      <c r="AA8" s="73">
        <f>'Boekhouding 2026'!G34</f>
        <v>900</v>
      </c>
      <c r="AB8" s="73">
        <f>'Boekhouding 2027'!F34</f>
        <v>500</v>
      </c>
      <c r="AC8" s="73">
        <f>'Boekhouding 2027'!G34</f>
        <v>900</v>
      </c>
      <c r="AD8" s="73">
        <f>'Boekhouding 2028'!F34</f>
        <v>500</v>
      </c>
      <c r="AE8" s="73">
        <f>'Boekhouding 2028'!G34</f>
        <v>900</v>
      </c>
    </row>
    <row r="9" spans="1:31" x14ac:dyDescent="0.3">
      <c r="A9" s="70"/>
      <c r="B9" s="70"/>
      <c r="C9" s="70" t="s">
        <v>346</v>
      </c>
      <c r="D9" s="70" t="s">
        <v>347</v>
      </c>
      <c r="E9" s="17" t="s">
        <v>27</v>
      </c>
      <c r="F9" s="59" t="s">
        <v>317</v>
      </c>
      <c r="G9" s="17" t="s">
        <v>27</v>
      </c>
      <c r="H9" s="17" t="s">
        <v>27</v>
      </c>
      <c r="I9" s="78"/>
      <c r="J9" s="79"/>
      <c r="K9" s="46"/>
      <c r="L9" s="38"/>
      <c r="M9" s="70" t="s">
        <v>348</v>
      </c>
      <c r="N9" s="70" t="s">
        <v>600</v>
      </c>
      <c r="O9" s="70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</row>
    <row r="10" spans="1:31" ht="28.8" x14ac:dyDescent="0.3">
      <c r="A10" s="68"/>
      <c r="B10" s="68" t="s">
        <v>349</v>
      </c>
      <c r="C10" s="68"/>
      <c r="D10" s="37" t="s">
        <v>350</v>
      </c>
      <c r="E10" s="17">
        <v>2</v>
      </c>
      <c r="F10" s="17">
        <v>2</v>
      </c>
      <c r="G10" s="17">
        <v>2</v>
      </c>
      <c r="H10" s="17">
        <v>2</v>
      </c>
      <c r="I10" s="38"/>
      <c r="J10" s="45"/>
      <c r="K10" s="38"/>
      <c r="L10" s="38"/>
      <c r="M10" s="70" t="s">
        <v>351</v>
      </c>
      <c r="N10" s="70" t="s">
        <v>600</v>
      </c>
      <c r="O10" s="70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</row>
    <row r="11" spans="1:31" s="77" customFormat="1" x14ac:dyDescent="0.3">
      <c r="A11" s="70"/>
      <c r="B11" s="70"/>
      <c r="C11" s="70" t="s">
        <v>352</v>
      </c>
      <c r="D11" s="70" t="s">
        <v>353</v>
      </c>
      <c r="E11" s="59" t="s">
        <v>264</v>
      </c>
      <c r="F11" s="59" t="s">
        <v>264</v>
      </c>
      <c r="G11" s="59" t="s">
        <v>264</v>
      </c>
      <c r="H11" s="59" t="s">
        <v>264</v>
      </c>
      <c r="I11" s="39"/>
      <c r="J11" s="39"/>
      <c r="K11" s="39"/>
      <c r="L11" s="39"/>
      <c r="M11" s="70" t="s">
        <v>223</v>
      </c>
      <c r="N11" s="70" t="s">
        <v>600</v>
      </c>
      <c r="O11" s="70">
        <v>10403</v>
      </c>
      <c r="P11" s="76"/>
      <c r="Q11" s="76"/>
      <c r="R11" s="76"/>
      <c r="S11" s="76"/>
      <c r="T11" s="76"/>
      <c r="U11" s="76"/>
      <c r="V11" s="76"/>
      <c r="W11" s="76"/>
      <c r="X11" s="76">
        <f>'Boekhouding 2025'!F35</f>
        <v>5350</v>
      </c>
      <c r="Y11" s="76">
        <f>'Boekhouding 2025'!G35</f>
        <v>1500</v>
      </c>
      <c r="Z11" s="76">
        <f>'Boekhouding 2026'!F35</f>
        <v>5500</v>
      </c>
      <c r="AA11" s="76">
        <f>'Boekhouding 2026'!G35</f>
        <v>1500</v>
      </c>
      <c r="AB11" s="76">
        <f>'Boekhouding 2027'!F35</f>
        <v>5500</v>
      </c>
      <c r="AC11" s="76">
        <f>'Boekhouding 2027'!G35</f>
        <v>1500</v>
      </c>
      <c r="AD11" s="76">
        <f>'Boekhouding 2028'!F35</f>
        <v>5500</v>
      </c>
      <c r="AE11" s="76">
        <f>'Boekhouding 2028'!G35</f>
        <v>1500</v>
      </c>
    </row>
    <row r="12" spans="1:31" x14ac:dyDescent="0.3">
      <c r="A12" s="70"/>
      <c r="B12" s="70"/>
      <c r="C12" s="70" t="s">
        <v>354</v>
      </c>
      <c r="D12" s="70" t="s">
        <v>355</v>
      </c>
      <c r="E12" s="59" t="s">
        <v>356</v>
      </c>
      <c r="F12" s="59" t="s">
        <v>356</v>
      </c>
      <c r="G12" s="59" t="s">
        <v>356</v>
      </c>
      <c r="H12" s="59" t="s">
        <v>356</v>
      </c>
      <c r="I12" s="46"/>
      <c r="J12" s="46"/>
      <c r="K12" s="47"/>
      <c r="L12" s="38"/>
      <c r="M12" s="41" t="s">
        <v>223</v>
      </c>
      <c r="N12" s="70" t="s">
        <v>600</v>
      </c>
      <c r="O12" s="70">
        <v>10404</v>
      </c>
      <c r="P12" s="73"/>
      <c r="Q12" s="73"/>
      <c r="R12" s="73"/>
      <c r="S12" s="73"/>
      <c r="T12" s="73"/>
      <c r="U12" s="73"/>
      <c r="V12" s="73"/>
      <c r="W12" s="73"/>
      <c r="X12" s="76">
        <f>'Boekhouding 2025'!F36</f>
        <v>1000</v>
      </c>
      <c r="Y12" s="76">
        <f>'Boekhouding 2025'!G36</f>
        <v>0</v>
      </c>
      <c r="Z12" s="76">
        <f>'Boekhouding 2026'!F36</f>
        <v>1000</v>
      </c>
      <c r="AA12" s="76">
        <f>'Boekhouding 2026'!G36</f>
        <v>0</v>
      </c>
      <c r="AB12" s="76">
        <f>'Boekhouding 2027'!F36</f>
        <v>1000</v>
      </c>
      <c r="AC12" s="76">
        <f>'Boekhouding 2027'!G36</f>
        <v>0</v>
      </c>
      <c r="AD12" s="76">
        <f>'Boekhouding 2028'!F36</f>
        <v>1000</v>
      </c>
      <c r="AE12" s="76">
        <f>'Boekhouding 2028'!G36</f>
        <v>0</v>
      </c>
    </row>
    <row r="13" spans="1:31" x14ac:dyDescent="0.3">
      <c r="A13" s="70"/>
      <c r="B13" s="70"/>
      <c r="C13" s="70" t="s">
        <v>357</v>
      </c>
      <c r="D13" s="70" t="s">
        <v>358</v>
      </c>
      <c r="E13" s="59" t="s">
        <v>251</v>
      </c>
      <c r="F13" s="59" t="s">
        <v>251</v>
      </c>
      <c r="G13" s="59" t="s">
        <v>251</v>
      </c>
      <c r="H13" s="59" t="s">
        <v>251</v>
      </c>
      <c r="I13" s="46"/>
      <c r="J13" s="46"/>
      <c r="K13" s="47"/>
      <c r="L13" s="38"/>
      <c r="M13" s="41" t="s">
        <v>359</v>
      </c>
      <c r="N13" s="70" t="s">
        <v>600</v>
      </c>
      <c r="O13" s="70">
        <v>10405</v>
      </c>
      <c r="P13" s="73"/>
      <c r="Q13" s="73"/>
      <c r="R13" s="73"/>
      <c r="S13" s="73"/>
      <c r="T13" s="73"/>
      <c r="U13" s="73"/>
      <c r="V13" s="73"/>
      <c r="W13" s="73"/>
      <c r="X13" s="76">
        <f>'Boekhouding 2025'!F37</f>
        <v>300</v>
      </c>
      <c r="Y13" s="76">
        <f>'Boekhouding 2025'!G37</f>
        <v>0</v>
      </c>
      <c r="Z13" s="76">
        <f>'Boekhouding 2026'!F37</f>
        <v>300</v>
      </c>
      <c r="AA13" s="76">
        <f>'Boekhouding 2026'!G37</f>
        <v>0</v>
      </c>
      <c r="AB13" s="76">
        <f>'Boekhouding 2027'!F37</f>
        <v>300</v>
      </c>
      <c r="AC13" s="76">
        <f>'Boekhouding 2027'!G37</f>
        <v>0</v>
      </c>
      <c r="AD13" s="76">
        <f>'Boekhouding 2028'!F37</f>
        <v>300</v>
      </c>
      <c r="AE13" s="76">
        <f>'Boekhouding 2028'!G37</f>
        <v>0</v>
      </c>
    </row>
    <row r="14" spans="1:31" ht="28.8" x14ac:dyDescent="0.3">
      <c r="A14" s="68"/>
      <c r="B14" s="68" t="s">
        <v>360</v>
      </c>
      <c r="C14" s="68"/>
      <c r="D14" s="37" t="s">
        <v>361</v>
      </c>
      <c r="E14" s="17" t="s">
        <v>27</v>
      </c>
      <c r="F14" s="43">
        <v>0.75</v>
      </c>
      <c r="G14" s="17" t="s">
        <v>27</v>
      </c>
      <c r="H14" s="43">
        <v>0.8</v>
      </c>
      <c r="I14" s="38"/>
      <c r="J14" s="38"/>
      <c r="K14" s="38"/>
      <c r="L14" s="38"/>
      <c r="M14" s="70" t="s">
        <v>362</v>
      </c>
      <c r="N14" s="70" t="s">
        <v>600</v>
      </c>
      <c r="O14" s="70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31" x14ac:dyDescent="0.3">
      <c r="A15" s="70"/>
      <c r="B15" s="70"/>
      <c r="C15" s="70" t="s">
        <v>363</v>
      </c>
      <c r="D15" s="70" t="s">
        <v>364</v>
      </c>
      <c r="E15" s="17" t="s">
        <v>25</v>
      </c>
      <c r="F15" s="17" t="s">
        <v>25</v>
      </c>
      <c r="G15" s="17" t="s">
        <v>25</v>
      </c>
      <c r="H15" s="17" t="s">
        <v>25</v>
      </c>
      <c r="I15" s="48"/>
      <c r="J15" s="48"/>
      <c r="K15" s="38"/>
      <c r="L15" s="38"/>
      <c r="M15" s="70" t="s">
        <v>365</v>
      </c>
      <c r="N15" s="70" t="s">
        <v>600</v>
      </c>
      <c r="O15" s="70">
        <v>10406</v>
      </c>
      <c r="P15" s="81"/>
      <c r="Q15" s="81"/>
      <c r="R15" s="81"/>
      <c r="S15" s="81"/>
      <c r="T15" s="81"/>
      <c r="U15" s="81"/>
      <c r="V15" s="81"/>
      <c r="W15" s="81"/>
      <c r="X15" s="73">
        <f>'Boekhouding 2025'!F38</f>
        <v>250</v>
      </c>
      <c r="Y15" s="73">
        <f>'Boekhouding 2025'!G38</f>
        <v>0</v>
      </c>
      <c r="Z15" s="73">
        <f>'Boekhouding 2026'!F38</f>
        <v>250</v>
      </c>
      <c r="AA15" s="73">
        <f>'Boekhouding 2026'!G38</f>
        <v>0</v>
      </c>
      <c r="AB15" s="73">
        <f>'Boekhouding 2027'!F38</f>
        <v>250</v>
      </c>
      <c r="AC15" s="73">
        <f>'Boekhouding 2027'!G38</f>
        <v>0</v>
      </c>
      <c r="AD15" s="73">
        <f>'Boekhouding 2028'!F38</f>
        <v>250</v>
      </c>
      <c r="AE15" s="73">
        <f>'Boekhouding 2028'!G38</f>
        <v>0</v>
      </c>
    </row>
    <row r="16" spans="1:31" s="77" customFormat="1" x14ac:dyDescent="0.3">
      <c r="A16" s="70"/>
      <c r="B16" s="70"/>
      <c r="C16" s="70" t="s">
        <v>366</v>
      </c>
      <c r="D16" s="70" t="s">
        <v>367</v>
      </c>
      <c r="E16" s="17" t="s">
        <v>25</v>
      </c>
      <c r="F16" s="17" t="s">
        <v>25</v>
      </c>
      <c r="G16" s="17" t="s">
        <v>25</v>
      </c>
      <c r="H16" s="17" t="s">
        <v>25</v>
      </c>
      <c r="I16" s="49"/>
      <c r="J16" s="40"/>
      <c r="K16" s="40"/>
      <c r="L16" s="39"/>
      <c r="M16" s="41" t="s">
        <v>365</v>
      </c>
      <c r="N16" s="70" t="s">
        <v>600</v>
      </c>
      <c r="O16" s="70">
        <v>10407</v>
      </c>
      <c r="P16" s="76"/>
      <c r="Q16" s="76"/>
      <c r="R16" s="76"/>
      <c r="S16" s="76"/>
      <c r="T16" s="76"/>
      <c r="U16" s="76"/>
      <c r="V16" s="76"/>
      <c r="W16" s="76"/>
      <c r="X16" s="73">
        <f>'Boekhouding 2025'!F39</f>
        <v>250</v>
      </c>
      <c r="Y16" s="73">
        <f>'Boekhouding 2025'!G39</f>
        <v>0</v>
      </c>
      <c r="Z16" s="73">
        <f>'Boekhouding 2026'!F39</f>
        <v>250</v>
      </c>
      <c r="AA16" s="73">
        <f>'Boekhouding 2026'!G39</f>
        <v>0</v>
      </c>
      <c r="AB16" s="73">
        <f>'Boekhouding 2027'!F39</f>
        <v>250</v>
      </c>
      <c r="AC16" s="73">
        <f>'Boekhouding 2027'!G39</f>
        <v>0</v>
      </c>
      <c r="AD16" s="73">
        <f>'Boekhouding 2028'!F39</f>
        <v>250</v>
      </c>
      <c r="AE16" s="73">
        <f>'Boekhouding 2028'!G39</f>
        <v>0</v>
      </c>
    </row>
    <row r="17" spans="1:31" s="77" customFormat="1" x14ac:dyDescent="0.3">
      <c r="A17" s="70"/>
      <c r="B17" s="70"/>
      <c r="C17" s="70" t="s">
        <v>368</v>
      </c>
      <c r="D17" s="70" t="s">
        <v>369</v>
      </c>
      <c r="E17" s="17" t="s">
        <v>25</v>
      </c>
      <c r="F17" s="17" t="s">
        <v>25</v>
      </c>
      <c r="G17" s="17" t="s">
        <v>25</v>
      </c>
      <c r="H17" s="17" t="s">
        <v>25</v>
      </c>
      <c r="I17" s="49"/>
      <c r="J17" s="40"/>
      <c r="K17" s="40"/>
      <c r="L17" s="39"/>
      <c r="M17" s="41" t="s">
        <v>236</v>
      </c>
      <c r="N17" s="70" t="s">
        <v>600</v>
      </c>
      <c r="O17" s="70">
        <v>10408</v>
      </c>
      <c r="P17" s="76"/>
      <c r="Q17" s="76"/>
      <c r="R17" s="76"/>
      <c r="S17" s="76"/>
      <c r="T17" s="76"/>
      <c r="U17" s="76"/>
      <c r="V17" s="76"/>
      <c r="W17" s="76"/>
      <c r="X17" s="73">
        <f>'Boekhouding 2025'!F40</f>
        <v>1000</v>
      </c>
      <c r="Y17" s="73">
        <f>'Boekhouding 2025'!G40</f>
        <v>0</v>
      </c>
      <c r="Z17" s="73">
        <f>'Boekhouding 2026'!F40</f>
        <v>1000</v>
      </c>
      <c r="AA17" s="73">
        <f>'Boekhouding 2026'!G40</f>
        <v>0</v>
      </c>
      <c r="AB17" s="73">
        <f>'Boekhouding 2027'!F40</f>
        <v>1000</v>
      </c>
      <c r="AC17" s="73">
        <f>'Boekhouding 2027'!G40</f>
        <v>0</v>
      </c>
      <c r="AD17" s="73">
        <f>'Boekhouding 2028'!F40</f>
        <v>1000</v>
      </c>
      <c r="AE17" s="73">
        <f>'Boekhouding 2028'!G40</f>
        <v>0</v>
      </c>
    </row>
    <row r="18" spans="1:31" s="77" customFormat="1" x14ac:dyDescent="0.3">
      <c r="A18" s="68"/>
      <c r="B18" s="68" t="s">
        <v>370</v>
      </c>
      <c r="C18" s="68"/>
      <c r="D18" s="68" t="s">
        <v>371</v>
      </c>
      <c r="E18" s="17" t="s">
        <v>27</v>
      </c>
      <c r="F18" s="17" t="s">
        <v>27</v>
      </c>
      <c r="G18" s="59" t="s">
        <v>323</v>
      </c>
      <c r="H18" s="17" t="s">
        <v>27</v>
      </c>
      <c r="I18" s="39"/>
      <c r="J18" s="39"/>
      <c r="K18" s="39"/>
      <c r="L18" s="39"/>
      <c r="M18" s="70" t="s">
        <v>223</v>
      </c>
      <c r="N18" s="70" t="s">
        <v>600</v>
      </c>
      <c r="O18" s="70"/>
      <c r="P18" s="81"/>
      <c r="Q18" s="81"/>
      <c r="R18" s="81"/>
      <c r="S18" s="81"/>
      <c r="T18" s="81"/>
      <c r="U18" s="81"/>
      <c r="V18" s="81"/>
      <c r="W18" s="81"/>
      <c r="X18" s="73"/>
      <c r="Y18" s="73"/>
      <c r="Z18" s="73"/>
      <c r="AA18" s="73"/>
      <c r="AB18" s="73"/>
      <c r="AC18" s="73"/>
      <c r="AD18" s="73"/>
      <c r="AE18" s="73"/>
    </row>
    <row r="19" spans="1:31" x14ac:dyDescent="0.3">
      <c r="A19" s="70"/>
      <c r="B19" s="70"/>
      <c r="C19" s="70" t="s">
        <v>372</v>
      </c>
      <c r="D19" s="70" t="s">
        <v>373</v>
      </c>
      <c r="E19" s="17" t="s">
        <v>25</v>
      </c>
      <c r="F19" s="17" t="s">
        <v>25</v>
      </c>
      <c r="G19" s="17" t="s">
        <v>25</v>
      </c>
      <c r="H19" s="17" t="s">
        <v>27</v>
      </c>
      <c r="I19" s="83"/>
      <c r="J19" s="48"/>
      <c r="K19" s="38"/>
      <c r="L19" s="38"/>
      <c r="M19" s="70" t="s">
        <v>374</v>
      </c>
      <c r="N19" s="70" t="s">
        <v>600</v>
      </c>
      <c r="O19" s="70"/>
      <c r="P19" s="81"/>
      <c r="Q19" s="81"/>
      <c r="R19" s="81"/>
      <c r="S19" s="81"/>
      <c r="T19" s="81"/>
      <c r="U19" s="81"/>
      <c r="V19" s="81"/>
      <c r="W19" s="81"/>
      <c r="X19" s="73"/>
      <c r="Y19" s="73"/>
      <c r="Z19" s="73"/>
      <c r="AA19" s="73"/>
      <c r="AB19" s="73"/>
      <c r="AC19" s="73"/>
      <c r="AD19" s="73"/>
      <c r="AE19" s="73"/>
    </row>
  </sheetData>
  <mergeCells count="7">
    <mergeCell ref="X3:AE3"/>
    <mergeCell ref="A1:N1"/>
    <mergeCell ref="A2:F2"/>
    <mergeCell ref="G2:N2"/>
    <mergeCell ref="E3:H3"/>
    <mergeCell ref="I3:L3"/>
    <mergeCell ref="P3:W3"/>
  </mergeCells>
  <phoneticPr fontId="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A4C95-C7C5-448C-AEC4-A087939B31A4}">
  <sheetPr>
    <tabColor rgb="FF00B050"/>
    <pageSetUpPr fitToPage="1"/>
  </sheetPr>
  <dimension ref="A1:AE15"/>
  <sheetViews>
    <sheetView zoomScaleNormal="100" workbookViewId="0">
      <selection activeCell="E5" sqref="E5:H5"/>
    </sheetView>
  </sheetViews>
  <sheetFormatPr defaultColWidth="9.109375"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9.5546875" style="71" customWidth="1"/>
    <col min="5" max="12" width="5.5546875" style="58" customWidth="1"/>
    <col min="13" max="13" width="33.6640625" style="71" customWidth="1"/>
    <col min="14" max="14" width="18" style="71" bestFit="1" customWidth="1"/>
    <col min="15" max="15" width="9.109375" style="71"/>
    <col min="16" max="23" width="16.88671875" style="72" hidden="1" customWidth="1"/>
    <col min="24" max="31" width="16.88671875" style="72" customWidth="1"/>
    <col min="32" max="16384" width="9.109375" style="71"/>
  </cols>
  <sheetData>
    <row r="1" spans="1:31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31" ht="26.4" thickBot="1" x14ac:dyDescent="0.35">
      <c r="A2" s="118" t="s">
        <v>182</v>
      </c>
      <c r="B2" s="119"/>
      <c r="C2" s="119"/>
      <c r="D2" s="119"/>
      <c r="E2" s="119"/>
      <c r="F2" s="120"/>
      <c r="G2" s="119" t="s">
        <v>75</v>
      </c>
      <c r="H2" s="119"/>
      <c r="I2" s="119"/>
      <c r="J2" s="119"/>
      <c r="K2" s="119"/>
      <c r="L2" s="119"/>
      <c r="M2" s="119"/>
      <c r="N2" s="120"/>
    </row>
    <row r="3" spans="1:31" s="69" customFormat="1" x14ac:dyDescent="0.3">
      <c r="E3" s="121" t="s">
        <v>183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2025</v>
      </c>
      <c r="F4" s="38">
        <v>2026</v>
      </c>
      <c r="G4" s="38">
        <v>2027</v>
      </c>
      <c r="H4" s="38">
        <v>2028</v>
      </c>
      <c r="I4" s="38">
        <v>2025</v>
      </c>
      <c r="J4" s="38">
        <v>2026</v>
      </c>
      <c r="K4" s="38">
        <v>2027</v>
      </c>
      <c r="L4" s="38">
        <v>2028</v>
      </c>
      <c r="M4" s="70"/>
      <c r="N4" s="70" t="s">
        <v>375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ht="28.8" x14ac:dyDescent="0.3">
      <c r="A5" s="19" t="s">
        <v>376</v>
      </c>
      <c r="B5" s="19"/>
      <c r="C5" s="19"/>
      <c r="D5" s="74" t="s">
        <v>748</v>
      </c>
      <c r="E5" s="42" t="s">
        <v>749</v>
      </c>
      <c r="F5" s="42" t="s">
        <v>750</v>
      </c>
      <c r="G5" s="42" t="s">
        <v>751</v>
      </c>
      <c r="H5" s="42" t="s">
        <v>752</v>
      </c>
      <c r="I5" s="44"/>
      <c r="J5" s="44"/>
      <c r="K5" s="38"/>
      <c r="L5" s="44"/>
      <c r="M5" s="19" t="s">
        <v>753</v>
      </c>
      <c r="N5" s="19" t="s">
        <v>810</v>
      </c>
      <c r="O5" s="19" t="s">
        <v>785</v>
      </c>
      <c r="P5" s="75"/>
      <c r="Q5" s="75"/>
      <c r="R5" s="75"/>
      <c r="S5" s="75"/>
      <c r="T5" s="75"/>
      <c r="U5" s="75"/>
      <c r="V5" s="75"/>
      <c r="W5" s="75"/>
      <c r="X5" s="75">
        <f t="shared" ref="X5:AE5" si="0">SUM(X6:X15)</f>
        <v>100</v>
      </c>
      <c r="Y5" s="75">
        <f t="shared" si="0"/>
        <v>0</v>
      </c>
      <c r="Z5" s="75">
        <f t="shared" si="0"/>
        <v>350</v>
      </c>
      <c r="AA5" s="75">
        <f t="shared" si="0"/>
        <v>0</v>
      </c>
      <c r="AB5" s="75">
        <f t="shared" si="0"/>
        <v>350</v>
      </c>
      <c r="AC5" s="75">
        <f t="shared" si="0"/>
        <v>0</v>
      </c>
      <c r="AD5" s="75">
        <f t="shared" si="0"/>
        <v>350</v>
      </c>
      <c r="AE5" s="75">
        <f t="shared" si="0"/>
        <v>0</v>
      </c>
    </row>
    <row r="6" spans="1:31" s="77" customFormat="1" ht="43.2" x14ac:dyDescent="0.3">
      <c r="A6" s="70"/>
      <c r="B6" s="68" t="s">
        <v>377</v>
      </c>
      <c r="C6" s="68"/>
      <c r="D6" s="37" t="s">
        <v>378</v>
      </c>
      <c r="E6" s="17" t="s">
        <v>379</v>
      </c>
      <c r="F6" s="43">
        <v>0.01</v>
      </c>
      <c r="G6" s="17" t="s">
        <v>380</v>
      </c>
      <c r="H6" s="43">
        <v>0.02</v>
      </c>
      <c r="I6" s="39"/>
      <c r="J6" s="39"/>
      <c r="K6" s="39"/>
      <c r="L6" s="39"/>
      <c r="M6" s="37" t="s">
        <v>381</v>
      </c>
      <c r="N6" s="70" t="s">
        <v>810</v>
      </c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x14ac:dyDescent="0.3">
      <c r="A7" s="70"/>
      <c r="B7" s="70"/>
      <c r="C7" s="70" t="s">
        <v>382</v>
      </c>
      <c r="D7" s="70" t="s">
        <v>769</v>
      </c>
      <c r="E7" s="59" t="s">
        <v>255</v>
      </c>
      <c r="F7" s="59" t="s">
        <v>255</v>
      </c>
      <c r="G7" s="59" t="s">
        <v>255</v>
      </c>
      <c r="H7" s="59" t="s">
        <v>255</v>
      </c>
      <c r="I7" s="38"/>
      <c r="J7" s="38"/>
      <c r="K7" s="38"/>
      <c r="L7" s="38"/>
      <c r="M7" s="70" t="s">
        <v>771</v>
      </c>
      <c r="N7" s="70" t="s">
        <v>810</v>
      </c>
      <c r="O7" s="70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</row>
    <row r="8" spans="1:31" ht="28.8" x14ac:dyDescent="0.3">
      <c r="A8" s="70"/>
      <c r="B8" s="70"/>
      <c r="C8" s="70" t="s">
        <v>383</v>
      </c>
      <c r="D8" s="41" t="s">
        <v>770</v>
      </c>
      <c r="E8" s="17" t="s">
        <v>27</v>
      </c>
      <c r="F8" s="59" t="s">
        <v>356</v>
      </c>
      <c r="G8" s="59" t="s">
        <v>356</v>
      </c>
      <c r="H8" s="59" t="s">
        <v>356</v>
      </c>
      <c r="I8" s="78"/>
      <c r="J8" s="79"/>
      <c r="K8" s="46"/>
      <c r="L8" s="38"/>
      <c r="M8" s="70" t="s">
        <v>772</v>
      </c>
      <c r="N8" s="70" t="s">
        <v>810</v>
      </c>
      <c r="O8" s="70">
        <v>10501</v>
      </c>
      <c r="P8" s="73"/>
      <c r="Q8" s="73"/>
      <c r="R8" s="73"/>
      <c r="S8" s="73"/>
      <c r="T8" s="73"/>
      <c r="U8" s="73"/>
      <c r="V8" s="73"/>
      <c r="W8" s="73"/>
      <c r="X8" s="73">
        <f>'Boekhouding 2025'!F42</f>
        <v>0</v>
      </c>
      <c r="Y8" s="73">
        <f>'Boekhouding 2025'!G42</f>
        <v>0</v>
      </c>
      <c r="Z8" s="73">
        <f>'Boekhouding 2026'!F42</f>
        <v>250</v>
      </c>
      <c r="AA8" s="73">
        <f>'Boekhouding 2026'!G42</f>
        <v>0</v>
      </c>
      <c r="AB8" s="73">
        <f>'Boekhouding 2027'!F42</f>
        <v>250</v>
      </c>
      <c r="AC8" s="73">
        <f>'Boekhouding 2027'!G42</f>
        <v>0</v>
      </c>
      <c r="AD8" s="73">
        <f>'Boekhouding 2028'!F42</f>
        <v>250</v>
      </c>
      <c r="AE8" s="73">
        <f>'Boekhouding 2028'!G42</f>
        <v>0</v>
      </c>
    </row>
    <row r="9" spans="1:31" ht="72" x14ac:dyDescent="0.3">
      <c r="A9" s="68"/>
      <c r="B9" s="68" t="s">
        <v>384</v>
      </c>
      <c r="C9" s="68"/>
      <c r="D9" s="37" t="s">
        <v>385</v>
      </c>
      <c r="E9" s="43">
        <v>0.02</v>
      </c>
      <c r="F9" s="43">
        <v>0.03</v>
      </c>
      <c r="G9" s="43">
        <v>0.04</v>
      </c>
      <c r="H9" s="43">
        <v>0.05</v>
      </c>
      <c r="I9" s="38"/>
      <c r="J9" s="45"/>
      <c r="K9" s="38"/>
      <c r="L9" s="38"/>
      <c r="M9" s="68" t="s">
        <v>386</v>
      </c>
      <c r="N9" s="70" t="s">
        <v>810</v>
      </c>
      <c r="O9" s="70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</row>
    <row r="10" spans="1:31" s="77" customFormat="1" ht="28.8" x14ac:dyDescent="0.3">
      <c r="A10" s="70"/>
      <c r="B10" s="70"/>
      <c r="C10" s="70" t="s">
        <v>387</v>
      </c>
      <c r="D10" s="70" t="s">
        <v>754</v>
      </c>
      <c r="E10" s="17" t="s">
        <v>25</v>
      </c>
      <c r="F10" s="17" t="s">
        <v>25</v>
      </c>
      <c r="G10" s="17" t="s">
        <v>25</v>
      </c>
      <c r="H10" s="17" t="s">
        <v>25</v>
      </c>
      <c r="I10" s="39"/>
      <c r="J10" s="39"/>
      <c r="K10" s="39"/>
      <c r="L10" s="39"/>
      <c r="M10" s="37" t="s">
        <v>778</v>
      </c>
      <c r="N10" s="70" t="s">
        <v>810</v>
      </c>
      <c r="O10" s="70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ht="28.8" x14ac:dyDescent="0.3">
      <c r="A11" s="70"/>
      <c r="B11" s="70"/>
      <c r="C11" s="70" t="s">
        <v>388</v>
      </c>
      <c r="D11" s="41" t="s">
        <v>773</v>
      </c>
      <c r="E11" s="59" t="s">
        <v>255</v>
      </c>
      <c r="F11" s="17" t="s">
        <v>25</v>
      </c>
      <c r="G11" s="17" t="s">
        <v>25</v>
      </c>
      <c r="H11" s="17" t="s">
        <v>25</v>
      </c>
      <c r="I11" s="46"/>
      <c r="J11" s="46"/>
      <c r="K11" s="47"/>
      <c r="L11" s="38"/>
      <c r="M11" s="41" t="s">
        <v>223</v>
      </c>
      <c r="N11" s="70" t="s">
        <v>810</v>
      </c>
      <c r="O11" s="70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31" ht="28.8" x14ac:dyDescent="0.3">
      <c r="A12" s="68"/>
      <c r="B12" s="68" t="s">
        <v>389</v>
      </c>
      <c r="C12" s="68"/>
      <c r="D12" s="37" t="s">
        <v>390</v>
      </c>
      <c r="E12" s="17" t="s">
        <v>25</v>
      </c>
      <c r="F12" s="17" t="s">
        <v>25</v>
      </c>
      <c r="G12" s="17" t="s">
        <v>25</v>
      </c>
      <c r="H12" s="17" t="s">
        <v>25</v>
      </c>
      <c r="I12" s="38"/>
      <c r="J12" s="38"/>
      <c r="K12" s="38"/>
      <c r="L12" s="38"/>
      <c r="M12" s="68" t="s">
        <v>391</v>
      </c>
      <c r="N12" s="70" t="s">
        <v>810</v>
      </c>
      <c r="O12" s="70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31" x14ac:dyDescent="0.3">
      <c r="A13" s="70"/>
      <c r="B13" s="70"/>
      <c r="C13" s="70" t="s">
        <v>392</v>
      </c>
      <c r="D13" s="70" t="s">
        <v>755</v>
      </c>
      <c r="E13" s="65" t="s">
        <v>320</v>
      </c>
      <c r="F13" s="65" t="s">
        <v>320</v>
      </c>
      <c r="G13" s="65" t="s">
        <v>320</v>
      </c>
      <c r="H13" s="65" t="s">
        <v>320</v>
      </c>
      <c r="I13" s="48"/>
      <c r="J13" s="48"/>
      <c r="K13" s="38"/>
      <c r="L13" s="38"/>
      <c r="M13" s="70" t="s">
        <v>223</v>
      </c>
      <c r="N13" s="70" t="s">
        <v>810</v>
      </c>
      <c r="O13" s="70">
        <v>10502</v>
      </c>
      <c r="P13" s="81"/>
      <c r="Q13" s="81"/>
      <c r="R13" s="81"/>
      <c r="S13" s="81"/>
      <c r="T13" s="81"/>
      <c r="U13" s="81"/>
      <c r="V13" s="81"/>
      <c r="W13" s="81"/>
      <c r="X13" s="73">
        <f>'Boekhouding 2025'!F43</f>
        <v>100</v>
      </c>
      <c r="Y13" s="73">
        <f>'Boekhouding 2025'!G43</f>
        <v>0</v>
      </c>
      <c r="Z13" s="73">
        <f>'Boekhouding 2026'!F43</f>
        <v>100</v>
      </c>
      <c r="AA13" s="73">
        <f>'Boekhouding 2026'!G43</f>
        <v>0</v>
      </c>
      <c r="AB13" s="73">
        <f>'Boekhouding 2027'!F43</f>
        <v>100</v>
      </c>
      <c r="AC13" s="73">
        <f>'Boekhouding 2027'!G43</f>
        <v>0</v>
      </c>
      <c r="AD13" s="73">
        <f>'Boekhouding 2028'!F43</f>
        <v>100</v>
      </c>
      <c r="AE13" s="73">
        <f>'Boekhouding 2028'!G43</f>
        <v>0</v>
      </c>
    </row>
    <row r="14" spans="1:31" x14ac:dyDescent="0.3">
      <c r="A14" s="70"/>
      <c r="B14" s="70"/>
      <c r="C14" s="70" t="s">
        <v>393</v>
      </c>
      <c r="D14" s="70" t="s">
        <v>756</v>
      </c>
      <c r="E14" s="17" t="s">
        <v>25</v>
      </c>
      <c r="F14" s="17" t="s">
        <v>25</v>
      </c>
      <c r="G14" s="17" t="s">
        <v>25</v>
      </c>
      <c r="H14" s="17" t="s">
        <v>25</v>
      </c>
      <c r="I14" s="48"/>
      <c r="J14" s="48"/>
      <c r="K14" s="38"/>
      <c r="L14" s="38"/>
      <c r="M14" s="70" t="s">
        <v>777</v>
      </c>
      <c r="N14" s="70" t="s">
        <v>810</v>
      </c>
      <c r="O14" s="80"/>
      <c r="P14" s="81"/>
      <c r="Q14" s="81"/>
      <c r="R14" s="81"/>
      <c r="S14" s="81"/>
      <c r="T14" s="81"/>
      <c r="U14" s="81"/>
      <c r="V14" s="81"/>
      <c r="W14" s="81"/>
      <c r="X14" s="73"/>
      <c r="Y14" s="73"/>
      <c r="Z14" s="73"/>
      <c r="AA14" s="73"/>
      <c r="AB14" s="73"/>
      <c r="AC14" s="73"/>
      <c r="AD14" s="73"/>
      <c r="AE14" s="73"/>
    </row>
    <row r="15" spans="1:31" s="77" customFormat="1" ht="28.8" x14ac:dyDescent="0.3">
      <c r="A15" s="70"/>
      <c r="B15" s="70"/>
      <c r="C15" s="70" t="s">
        <v>774</v>
      </c>
      <c r="D15" s="41" t="s">
        <v>775</v>
      </c>
      <c r="E15" s="59" t="s">
        <v>255</v>
      </c>
      <c r="F15" s="17" t="s">
        <v>27</v>
      </c>
      <c r="G15" s="17" t="s">
        <v>27</v>
      </c>
      <c r="H15" s="17" t="s">
        <v>27</v>
      </c>
      <c r="I15" s="49"/>
      <c r="J15" s="40"/>
      <c r="K15" s="40"/>
      <c r="L15" s="39"/>
      <c r="M15" s="41" t="s">
        <v>776</v>
      </c>
      <c r="N15" s="70" t="s">
        <v>810</v>
      </c>
      <c r="O15" s="68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</sheetData>
  <mergeCells count="7">
    <mergeCell ref="X3:AE3"/>
    <mergeCell ref="A1:N1"/>
    <mergeCell ref="A2:F2"/>
    <mergeCell ref="G2:N2"/>
    <mergeCell ref="E3:H3"/>
    <mergeCell ref="I3:L3"/>
    <mergeCell ref="P3:W3"/>
  </mergeCells>
  <phoneticPr fontId="5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AC687-1595-41AC-B8EA-AAAF96A4C738}">
  <sheetPr>
    <tabColor rgb="FF00B050"/>
    <pageSetUpPr fitToPage="1"/>
  </sheetPr>
  <dimension ref="A1:AE14"/>
  <sheetViews>
    <sheetView zoomScaleNormal="100" workbookViewId="0">
      <selection activeCell="AD9" sqref="AD9"/>
    </sheetView>
  </sheetViews>
  <sheetFormatPr defaultColWidth="9.109375"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9.5546875" style="71" customWidth="1"/>
    <col min="5" max="12" width="5.5546875" style="58" customWidth="1"/>
    <col min="13" max="13" width="33.6640625" style="71" customWidth="1"/>
    <col min="14" max="14" width="18" style="71" bestFit="1" customWidth="1"/>
    <col min="15" max="15" width="9.109375" style="71"/>
    <col min="16" max="23" width="16.88671875" style="72" hidden="1" customWidth="1"/>
    <col min="24" max="31" width="16.88671875" style="72" customWidth="1"/>
    <col min="32" max="16384" width="9.109375" style="71"/>
  </cols>
  <sheetData>
    <row r="1" spans="1:31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31" ht="26.4" thickBot="1" x14ac:dyDescent="0.35">
      <c r="A2" s="118" t="s">
        <v>182</v>
      </c>
      <c r="B2" s="119"/>
      <c r="C2" s="119"/>
      <c r="D2" s="119"/>
      <c r="E2" s="119"/>
      <c r="F2" s="120"/>
      <c r="G2" s="119" t="s">
        <v>76</v>
      </c>
      <c r="H2" s="119"/>
      <c r="I2" s="119"/>
      <c r="J2" s="119"/>
      <c r="K2" s="119"/>
      <c r="L2" s="119"/>
      <c r="M2" s="119"/>
      <c r="N2" s="120"/>
    </row>
    <row r="3" spans="1:31" s="69" customFormat="1" x14ac:dyDescent="0.3">
      <c r="E3" s="121" t="s">
        <v>183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2025</v>
      </c>
      <c r="F4" s="38">
        <v>2026</v>
      </c>
      <c r="G4" s="38">
        <v>2027</v>
      </c>
      <c r="H4" s="38">
        <v>2028</v>
      </c>
      <c r="I4" s="38">
        <v>2025</v>
      </c>
      <c r="J4" s="38">
        <v>2026</v>
      </c>
      <c r="K4" s="38">
        <v>2027</v>
      </c>
      <c r="L4" s="38">
        <v>2028</v>
      </c>
      <c r="M4" s="70"/>
      <c r="N4" s="70" t="s">
        <v>375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ht="43.2" x14ac:dyDescent="0.3">
      <c r="A5" s="19" t="s">
        <v>394</v>
      </c>
      <c r="B5" s="19"/>
      <c r="C5" s="19"/>
      <c r="D5" s="74" t="s">
        <v>764</v>
      </c>
      <c r="E5" s="42" t="s">
        <v>749</v>
      </c>
      <c r="F5" s="42" t="s">
        <v>750</v>
      </c>
      <c r="G5" s="42" t="s">
        <v>751</v>
      </c>
      <c r="H5" s="42" t="s">
        <v>752</v>
      </c>
      <c r="I5" s="44"/>
      <c r="J5" s="44"/>
      <c r="K5" s="38"/>
      <c r="L5" s="44"/>
      <c r="M5" s="19" t="s">
        <v>767</v>
      </c>
      <c r="N5" s="19" t="s">
        <v>810</v>
      </c>
      <c r="O5" s="19" t="s">
        <v>786</v>
      </c>
      <c r="P5" s="75"/>
      <c r="Q5" s="75"/>
      <c r="R5" s="75"/>
      <c r="S5" s="75"/>
      <c r="T5" s="75"/>
      <c r="U5" s="75"/>
      <c r="V5" s="75"/>
      <c r="W5" s="75"/>
      <c r="X5" s="75">
        <f t="shared" ref="X5:AE5" si="0">SUM(X6:X14)</f>
        <v>5200</v>
      </c>
      <c r="Y5" s="75">
        <f t="shared" si="0"/>
        <v>2660</v>
      </c>
      <c r="Z5" s="75">
        <f t="shared" si="0"/>
        <v>6350</v>
      </c>
      <c r="AA5" s="75">
        <f t="shared" si="0"/>
        <v>2760</v>
      </c>
      <c r="AB5" s="75">
        <f t="shared" si="0"/>
        <v>5750</v>
      </c>
      <c r="AC5" s="75">
        <f t="shared" si="0"/>
        <v>2360</v>
      </c>
      <c r="AD5" s="75">
        <f t="shared" si="0"/>
        <v>7550</v>
      </c>
      <c r="AE5" s="75">
        <f t="shared" si="0"/>
        <v>2760</v>
      </c>
    </row>
    <row r="6" spans="1:31" s="77" customFormat="1" x14ac:dyDescent="0.3">
      <c r="A6" s="70"/>
      <c r="B6" s="68" t="s">
        <v>395</v>
      </c>
      <c r="C6" s="68"/>
      <c r="D6" s="68" t="s">
        <v>396</v>
      </c>
      <c r="E6" s="17" t="s">
        <v>21</v>
      </c>
      <c r="F6" s="17" t="s">
        <v>21</v>
      </c>
      <c r="G6" s="17" t="s">
        <v>21</v>
      </c>
      <c r="H6" s="17" t="s">
        <v>21</v>
      </c>
      <c r="I6" s="39"/>
      <c r="J6" s="39"/>
      <c r="K6" s="39"/>
      <c r="L6" s="39"/>
      <c r="M6" s="68" t="s">
        <v>397</v>
      </c>
      <c r="N6" s="68" t="s">
        <v>810</v>
      </c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x14ac:dyDescent="0.3">
      <c r="A7" s="70"/>
      <c r="B7" s="70"/>
      <c r="C7" s="70" t="s">
        <v>398</v>
      </c>
      <c r="D7" s="70" t="s">
        <v>399</v>
      </c>
      <c r="E7" s="17" t="s">
        <v>323</v>
      </c>
      <c r="F7" s="17" t="s">
        <v>323</v>
      </c>
      <c r="G7" s="17" t="s">
        <v>323</v>
      </c>
      <c r="H7" s="17" t="s">
        <v>323</v>
      </c>
      <c r="I7" s="38"/>
      <c r="J7" s="38"/>
      <c r="K7" s="38"/>
      <c r="L7" s="38"/>
      <c r="M7" s="70" t="s">
        <v>310</v>
      </c>
      <c r="N7" s="70" t="s">
        <v>810</v>
      </c>
      <c r="O7" s="70">
        <v>10601</v>
      </c>
      <c r="P7" s="73"/>
      <c r="Q7" s="73"/>
      <c r="R7" s="73"/>
      <c r="S7" s="73"/>
      <c r="T7" s="73"/>
      <c r="U7" s="73"/>
      <c r="V7" s="73"/>
      <c r="W7" s="73"/>
      <c r="X7" s="73">
        <f>'Boekhouding 2025'!F45</f>
        <v>3500</v>
      </c>
      <c r="Y7" s="73">
        <f>'Boekhouding 2025'!G45</f>
        <v>500</v>
      </c>
      <c r="Z7" s="73">
        <f>'Boekhouding 2026'!F45</f>
        <v>3750</v>
      </c>
      <c r="AA7" s="73">
        <f>'Boekhouding 2026'!G45</f>
        <v>500</v>
      </c>
      <c r="AB7" s="73">
        <f>'Boekhouding 2027'!F45</f>
        <v>3750</v>
      </c>
      <c r="AC7" s="73">
        <f>'Boekhouding 2027'!G45</f>
        <v>500</v>
      </c>
      <c r="AD7" s="73">
        <f>'Boekhouding 2028'!F45</f>
        <v>3750</v>
      </c>
      <c r="AE7" s="73">
        <f>'Boekhouding 2028'!G45</f>
        <v>500</v>
      </c>
    </row>
    <row r="8" spans="1:31" x14ac:dyDescent="0.3">
      <c r="A8" s="70"/>
      <c r="B8" s="70"/>
      <c r="C8" s="70" t="s">
        <v>400</v>
      </c>
      <c r="D8" s="70" t="s">
        <v>401</v>
      </c>
      <c r="E8" s="59" t="s">
        <v>317</v>
      </c>
      <c r="F8" s="59" t="s">
        <v>317</v>
      </c>
      <c r="G8" s="59" t="s">
        <v>317</v>
      </c>
      <c r="H8" s="59" t="s">
        <v>317</v>
      </c>
      <c r="I8" s="38"/>
      <c r="J8" s="38"/>
      <c r="K8" s="38"/>
      <c r="L8" s="38"/>
      <c r="M8" s="70" t="s">
        <v>310</v>
      </c>
      <c r="N8" s="70" t="s">
        <v>810</v>
      </c>
      <c r="O8" s="70">
        <v>10602</v>
      </c>
      <c r="P8" s="73"/>
      <c r="Q8" s="73"/>
      <c r="R8" s="73"/>
      <c r="S8" s="73"/>
      <c r="T8" s="73"/>
      <c r="U8" s="73"/>
      <c r="V8" s="73"/>
      <c r="W8" s="73"/>
      <c r="X8" s="73">
        <f>'Boekhouding 2025'!F46</f>
        <v>600</v>
      </c>
      <c r="Y8" s="73">
        <f>'Boekhouding 2025'!G46</f>
        <v>480</v>
      </c>
      <c r="Z8" s="73">
        <f>'Boekhouding 2026'!F46</f>
        <v>700</v>
      </c>
      <c r="AA8" s="73">
        <f>'Boekhouding 2026'!G46</f>
        <v>480</v>
      </c>
      <c r="AB8" s="73">
        <f>'Boekhouding 2027'!F46</f>
        <v>700</v>
      </c>
      <c r="AC8" s="73">
        <f>'Boekhouding 2027'!G46</f>
        <v>480</v>
      </c>
      <c r="AD8" s="73">
        <f>'Boekhouding 2028'!F46</f>
        <v>700</v>
      </c>
      <c r="AE8" s="73">
        <f>'Boekhouding 2028'!G46</f>
        <v>480</v>
      </c>
    </row>
    <row r="9" spans="1:31" x14ac:dyDescent="0.3">
      <c r="A9" s="70"/>
      <c r="B9" s="70"/>
      <c r="C9" s="70" t="s">
        <v>402</v>
      </c>
      <c r="D9" s="70" t="s">
        <v>403</v>
      </c>
      <c r="E9" s="59" t="s">
        <v>404</v>
      </c>
      <c r="F9" s="59" t="s">
        <v>404</v>
      </c>
      <c r="G9" s="59" t="s">
        <v>404</v>
      </c>
      <c r="H9" s="59" t="s">
        <v>404</v>
      </c>
      <c r="I9" s="78"/>
      <c r="J9" s="79"/>
      <c r="K9" s="46"/>
      <c r="L9" s="38"/>
      <c r="M9" s="70" t="s">
        <v>310</v>
      </c>
      <c r="N9" s="70" t="s">
        <v>810</v>
      </c>
      <c r="O9" s="70">
        <v>10603</v>
      </c>
      <c r="P9" s="73"/>
      <c r="Q9" s="73"/>
      <c r="R9" s="73"/>
      <c r="S9" s="73"/>
      <c r="T9" s="73"/>
      <c r="U9" s="73"/>
      <c r="V9" s="73"/>
      <c r="W9" s="73"/>
      <c r="X9" s="73">
        <f>'Boekhouding 2025'!F47</f>
        <v>600</v>
      </c>
      <c r="Y9" s="73">
        <f>'Boekhouding 2025'!G47</f>
        <v>480</v>
      </c>
      <c r="Z9" s="73">
        <f>'Boekhouding 2026'!F47</f>
        <v>700</v>
      </c>
      <c r="AA9" s="73">
        <f>'Boekhouding 2026'!G47</f>
        <v>480</v>
      </c>
      <c r="AB9" s="73">
        <f>'Boekhouding 2027'!F47</f>
        <v>700</v>
      </c>
      <c r="AC9" s="73">
        <f>'Boekhouding 2027'!G47</f>
        <v>480</v>
      </c>
      <c r="AD9" s="73">
        <f>'Boekhouding 2028'!F47</f>
        <v>700</v>
      </c>
      <c r="AE9" s="73">
        <f>'Boekhouding 2028'!G47</f>
        <v>480</v>
      </c>
    </row>
    <row r="10" spans="1:31" x14ac:dyDescent="0.3">
      <c r="A10" s="70"/>
      <c r="B10" s="70"/>
      <c r="C10" s="70" t="s">
        <v>405</v>
      </c>
      <c r="D10" s="70" t="s">
        <v>406</v>
      </c>
      <c r="E10" s="17" t="s">
        <v>356</v>
      </c>
      <c r="F10" s="17" t="s">
        <v>356</v>
      </c>
      <c r="G10" s="17" t="s">
        <v>356</v>
      </c>
      <c r="H10" s="17" t="s">
        <v>356</v>
      </c>
      <c r="I10" s="78"/>
      <c r="J10" s="79"/>
      <c r="K10" s="46"/>
      <c r="L10" s="38"/>
      <c r="M10" s="70" t="s">
        <v>310</v>
      </c>
      <c r="N10" s="70" t="s">
        <v>810</v>
      </c>
      <c r="O10" s="70">
        <v>10604</v>
      </c>
      <c r="P10" s="73"/>
      <c r="Q10" s="73"/>
      <c r="R10" s="73"/>
      <c r="S10" s="73"/>
      <c r="T10" s="73"/>
      <c r="U10" s="73"/>
      <c r="V10" s="73"/>
      <c r="W10" s="73"/>
      <c r="X10" s="73">
        <f>'Boekhouding 2025'!F48</f>
        <v>400</v>
      </c>
      <c r="Y10" s="73">
        <f>'Boekhouding 2025'!G48</f>
        <v>400</v>
      </c>
      <c r="Z10" s="73">
        <f>'Boekhouding 2026'!F48</f>
        <v>500</v>
      </c>
      <c r="AA10" s="73">
        <f>'Boekhouding 2026'!G48</f>
        <v>500</v>
      </c>
      <c r="AB10" s="73">
        <f>'Boekhouding 2027'!F48</f>
        <v>500</v>
      </c>
      <c r="AC10" s="73">
        <f>'Boekhouding 2027'!G48</f>
        <v>500</v>
      </c>
      <c r="AD10" s="73">
        <f>'Boekhouding 2028'!F48</f>
        <v>500</v>
      </c>
      <c r="AE10" s="73">
        <f>'Boekhouding 2028'!G48</f>
        <v>500</v>
      </c>
    </row>
    <row r="11" spans="1:31" x14ac:dyDescent="0.3">
      <c r="A11" s="70"/>
      <c r="B11" s="70"/>
      <c r="C11" s="70" t="s">
        <v>762</v>
      </c>
      <c r="D11" s="70" t="s">
        <v>763</v>
      </c>
      <c r="E11" s="59" t="s">
        <v>255</v>
      </c>
      <c r="F11" s="59" t="s">
        <v>255</v>
      </c>
      <c r="G11" s="59" t="s">
        <v>255</v>
      </c>
      <c r="H11" s="59" t="s">
        <v>255</v>
      </c>
      <c r="I11" s="78"/>
      <c r="J11" s="79"/>
      <c r="K11" s="46"/>
      <c r="L11" s="38"/>
      <c r="M11" s="70" t="s">
        <v>766</v>
      </c>
      <c r="N11" s="70" t="s">
        <v>600</v>
      </c>
      <c r="O11" s="70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31" x14ac:dyDescent="0.3">
      <c r="A12" s="68"/>
      <c r="B12" s="68" t="s">
        <v>407</v>
      </c>
      <c r="C12" s="68"/>
      <c r="D12" s="68" t="s">
        <v>408</v>
      </c>
      <c r="E12" s="17" t="s">
        <v>21</v>
      </c>
      <c r="F12" s="17" t="s">
        <v>21</v>
      </c>
      <c r="G12" s="17" t="s">
        <v>21</v>
      </c>
      <c r="H12" s="17" t="s">
        <v>21</v>
      </c>
      <c r="I12" s="38"/>
      <c r="J12" s="45"/>
      <c r="K12" s="38"/>
      <c r="L12" s="38"/>
      <c r="M12" s="68" t="s">
        <v>409</v>
      </c>
      <c r="N12" s="70" t="s">
        <v>810</v>
      </c>
      <c r="O12" s="70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31" s="77" customFormat="1" x14ac:dyDescent="0.3">
      <c r="A13" s="70"/>
      <c r="B13" s="70"/>
      <c r="C13" s="70" t="s">
        <v>410</v>
      </c>
      <c r="D13" s="70" t="s">
        <v>411</v>
      </c>
      <c r="E13" s="17" t="s">
        <v>356</v>
      </c>
      <c r="F13" s="17" t="s">
        <v>356</v>
      </c>
      <c r="G13" s="17" t="s">
        <v>27</v>
      </c>
      <c r="H13" s="17" t="s">
        <v>356</v>
      </c>
      <c r="I13" s="39"/>
      <c r="J13" s="39"/>
      <c r="K13" s="39"/>
      <c r="L13" s="39"/>
      <c r="M13" s="70" t="s">
        <v>310</v>
      </c>
      <c r="N13" s="68" t="s">
        <v>810</v>
      </c>
      <c r="O13" s="70">
        <v>10605</v>
      </c>
      <c r="P13" s="76"/>
      <c r="Q13" s="76"/>
      <c r="R13" s="76"/>
      <c r="S13" s="76"/>
      <c r="T13" s="76"/>
      <c r="U13" s="76"/>
      <c r="V13" s="76"/>
      <c r="W13" s="76"/>
      <c r="X13" s="81">
        <f>'Boekhouding 2025'!F49</f>
        <v>0</v>
      </c>
      <c r="Y13" s="81">
        <f>'Boekhouding 2025'!G49</f>
        <v>400</v>
      </c>
      <c r="Z13" s="81">
        <f>'Boekhouding 2026'!F49</f>
        <v>0</v>
      </c>
      <c r="AA13" s="81">
        <f>'Boekhouding 2026'!G49</f>
        <v>400</v>
      </c>
      <c r="AB13" s="81">
        <f>'Boekhouding 2027'!F49</f>
        <v>0</v>
      </c>
      <c r="AC13" s="81">
        <f>'Boekhouding 2027'!G49</f>
        <v>0</v>
      </c>
      <c r="AD13" s="81">
        <f>'Boekhouding 2028'!F49</f>
        <v>1200</v>
      </c>
      <c r="AE13" s="81">
        <f>'Boekhouding 2028'!G49</f>
        <v>400</v>
      </c>
    </row>
    <row r="14" spans="1:31" x14ac:dyDescent="0.3">
      <c r="A14" s="70"/>
      <c r="B14" s="70"/>
      <c r="C14" s="70" t="s">
        <v>412</v>
      </c>
      <c r="D14" s="70" t="s">
        <v>413</v>
      </c>
      <c r="E14" s="17" t="s">
        <v>251</v>
      </c>
      <c r="F14" s="17" t="s">
        <v>251</v>
      </c>
      <c r="G14" s="17" t="s">
        <v>251</v>
      </c>
      <c r="H14" s="17" t="s">
        <v>251</v>
      </c>
      <c r="I14" s="46"/>
      <c r="J14" s="46"/>
      <c r="K14" s="47"/>
      <c r="L14" s="38"/>
      <c r="M14" s="41" t="s">
        <v>310</v>
      </c>
      <c r="N14" s="70" t="s">
        <v>810</v>
      </c>
      <c r="O14" s="70">
        <v>10606</v>
      </c>
      <c r="P14" s="73"/>
      <c r="Q14" s="73"/>
      <c r="R14" s="73"/>
      <c r="S14" s="73"/>
      <c r="T14" s="73"/>
      <c r="U14" s="73"/>
      <c r="V14" s="73"/>
      <c r="W14" s="73"/>
      <c r="X14" s="81">
        <f>'Boekhouding 2025'!F50</f>
        <v>100</v>
      </c>
      <c r="Y14" s="81">
        <f>'Boekhouding 2025'!G50</f>
        <v>400</v>
      </c>
      <c r="Z14" s="81">
        <f>'Boekhouding 2026'!F50</f>
        <v>700</v>
      </c>
      <c r="AA14" s="81">
        <f>'Boekhouding 2026'!G50</f>
        <v>400</v>
      </c>
      <c r="AB14" s="81">
        <f>'Boekhouding 2027'!F50</f>
        <v>100</v>
      </c>
      <c r="AC14" s="81">
        <f>'Boekhouding 2027'!G50</f>
        <v>400</v>
      </c>
      <c r="AD14" s="81">
        <f>'Boekhouding 2028'!F50</f>
        <v>700</v>
      </c>
      <c r="AE14" s="81">
        <f>'Boekhouding 2028'!G50</f>
        <v>400</v>
      </c>
    </row>
  </sheetData>
  <mergeCells count="7">
    <mergeCell ref="X3:AE3"/>
    <mergeCell ref="A1:N1"/>
    <mergeCell ref="A2:F2"/>
    <mergeCell ref="G2:N2"/>
    <mergeCell ref="E3:H3"/>
    <mergeCell ref="I3:L3"/>
    <mergeCell ref="P3:W3"/>
  </mergeCells>
  <phoneticPr fontId="5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D59A-3EDD-488F-83F9-A4B9939BCBDF}">
  <sheetPr>
    <tabColor rgb="FF00B050"/>
  </sheetPr>
  <dimension ref="A1:AE29"/>
  <sheetViews>
    <sheetView zoomScaleNormal="100" workbookViewId="0">
      <selection activeCell="L5" sqref="L5"/>
    </sheetView>
  </sheetViews>
  <sheetFormatPr defaultColWidth="9.109375"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9.5546875" style="71" customWidth="1"/>
    <col min="5" max="12" width="5.5546875" style="58" customWidth="1"/>
    <col min="13" max="13" width="33.6640625" style="71" customWidth="1"/>
    <col min="14" max="14" width="18" style="71" bestFit="1" customWidth="1"/>
    <col min="15" max="15" width="9.109375" style="71"/>
    <col min="16" max="23" width="16.88671875" style="72" hidden="1" customWidth="1"/>
    <col min="24" max="31" width="16.88671875" style="72" customWidth="1"/>
    <col min="32" max="16384" width="9.109375" style="71"/>
  </cols>
  <sheetData>
    <row r="1" spans="1:31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31" ht="26.4" thickBot="1" x14ac:dyDescent="0.35">
      <c r="A2" s="118" t="s">
        <v>182</v>
      </c>
      <c r="B2" s="119"/>
      <c r="C2" s="119"/>
      <c r="D2" s="119"/>
      <c r="E2" s="119"/>
      <c r="F2" s="120"/>
      <c r="G2" s="119" t="s">
        <v>82</v>
      </c>
      <c r="H2" s="119"/>
      <c r="I2" s="119"/>
      <c r="J2" s="119"/>
      <c r="K2" s="119"/>
      <c r="L2" s="119"/>
      <c r="M2" s="119"/>
      <c r="N2" s="120"/>
    </row>
    <row r="3" spans="1:31" s="69" customFormat="1" x14ac:dyDescent="0.3">
      <c r="E3" s="121" t="s">
        <v>183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2025</v>
      </c>
      <c r="F4" s="38">
        <v>2026</v>
      </c>
      <c r="G4" s="38">
        <v>2027</v>
      </c>
      <c r="H4" s="38">
        <v>2028</v>
      </c>
      <c r="I4" s="38">
        <v>2025</v>
      </c>
      <c r="J4" s="38">
        <v>2026</v>
      </c>
      <c r="K4" s="38">
        <v>2027</v>
      </c>
      <c r="L4" s="38">
        <v>2028</v>
      </c>
      <c r="M4" s="70"/>
      <c r="N4" s="70" t="s">
        <v>277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ht="72" x14ac:dyDescent="0.3">
      <c r="A5" s="19" t="s">
        <v>414</v>
      </c>
      <c r="B5" s="19"/>
      <c r="C5" s="19"/>
      <c r="D5" s="74" t="s">
        <v>415</v>
      </c>
      <c r="E5" s="17" t="s">
        <v>25</v>
      </c>
      <c r="F5" s="17" t="s">
        <v>25</v>
      </c>
      <c r="G5" s="17" t="s">
        <v>25</v>
      </c>
      <c r="H5" s="17" t="s">
        <v>25</v>
      </c>
      <c r="I5" s="44"/>
      <c r="J5" s="44"/>
      <c r="K5" s="38"/>
      <c r="L5" s="44"/>
      <c r="M5" s="19" t="s">
        <v>223</v>
      </c>
      <c r="N5" s="19" t="s">
        <v>546</v>
      </c>
      <c r="O5" s="19" t="s">
        <v>787</v>
      </c>
      <c r="P5" s="75"/>
      <c r="Q5" s="75"/>
      <c r="R5" s="75"/>
      <c r="S5" s="75"/>
      <c r="T5" s="75"/>
      <c r="U5" s="75"/>
      <c r="V5" s="75"/>
      <c r="W5" s="75"/>
      <c r="X5" s="75">
        <f t="shared" ref="X5:AE5" si="0">SUM(X6:X29)</f>
        <v>3750</v>
      </c>
      <c r="Y5" s="75">
        <f t="shared" si="0"/>
        <v>1500</v>
      </c>
      <c r="Z5" s="75">
        <f t="shared" si="0"/>
        <v>4000</v>
      </c>
      <c r="AA5" s="75">
        <f t="shared" si="0"/>
        <v>1500</v>
      </c>
      <c r="AB5" s="75">
        <f t="shared" si="0"/>
        <v>4250</v>
      </c>
      <c r="AC5" s="75">
        <f t="shared" si="0"/>
        <v>1500</v>
      </c>
      <c r="AD5" s="75">
        <f t="shared" si="0"/>
        <v>4000</v>
      </c>
      <c r="AE5" s="75">
        <f t="shared" si="0"/>
        <v>1500</v>
      </c>
    </row>
    <row r="6" spans="1:31" s="77" customFormat="1" ht="28.8" x14ac:dyDescent="0.3">
      <c r="A6" s="70"/>
      <c r="B6" s="68" t="s">
        <v>416</v>
      </c>
      <c r="C6" s="68"/>
      <c r="D6" s="37" t="s">
        <v>417</v>
      </c>
      <c r="E6" s="17" t="s">
        <v>25</v>
      </c>
      <c r="F6" s="17" t="s">
        <v>25</v>
      </c>
      <c r="G6" s="17" t="s">
        <v>25</v>
      </c>
      <c r="H6" s="17" t="s">
        <v>25</v>
      </c>
      <c r="I6" s="39"/>
      <c r="J6" s="39"/>
      <c r="K6" s="39"/>
      <c r="L6" s="39"/>
      <c r="M6" s="37" t="s">
        <v>418</v>
      </c>
      <c r="N6" s="68" t="s">
        <v>546</v>
      </c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x14ac:dyDescent="0.3">
      <c r="A7" s="70"/>
      <c r="B7" s="70"/>
      <c r="C7" s="70" t="s">
        <v>419</v>
      </c>
      <c r="D7" s="70" t="s">
        <v>420</v>
      </c>
      <c r="E7" s="66" t="s">
        <v>21</v>
      </c>
      <c r="F7" s="66" t="s">
        <v>21</v>
      </c>
      <c r="G7" s="66" t="s">
        <v>27</v>
      </c>
      <c r="H7" s="66" t="s">
        <v>27</v>
      </c>
      <c r="I7" s="38"/>
      <c r="J7" s="38"/>
      <c r="K7" s="38"/>
      <c r="L7" s="38"/>
      <c r="M7" s="70" t="s">
        <v>223</v>
      </c>
      <c r="N7" s="70" t="s">
        <v>546</v>
      </c>
      <c r="O7" s="70">
        <v>10701</v>
      </c>
      <c r="P7" s="73"/>
      <c r="Q7" s="73"/>
      <c r="R7" s="73"/>
      <c r="S7" s="73"/>
      <c r="T7" s="73"/>
      <c r="U7" s="73"/>
      <c r="V7" s="73"/>
      <c r="W7" s="73"/>
      <c r="X7" s="73">
        <f>'Boekhouding 2025'!F52</f>
        <v>250</v>
      </c>
      <c r="Y7" s="73">
        <f>'Boekhouding 2025'!G52</f>
        <v>0</v>
      </c>
      <c r="Z7" s="73">
        <f>'Boekhouding 2026'!F52</f>
        <v>250</v>
      </c>
      <c r="AA7" s="73">
        <f>'Boekhouding 2026'!G52</f>
        <v>0</v>
      </c>
      <c r="AB7" s="73">
        <f>'Boekhouding 2027'!F52</f>
        <v>0</v>
      </c>
      <c r="AC7" s="73">
        <f>'Boekhouding 2027'!G52</f>
        <v>0</v>
      </c>
      <c r="AD7" s="73">
        <f>'Boekhouding 2028'!F52</f>
        <v>0</v>
      </c>
      <c r="AE7" s="73">
        <f>'Boekhouding 2028'!G52</f>
        <v>0</v>
      </c>
    </row>
    <row r="8" spans="1:31" x14ac:dyDescent="0.3">
      <c r="A8" s="70"/>
      <c r="B8" s="70"/>
      <c r="C8" s="70" t="s">
        <v>421</v>
      </c>
      <c r="D8" s="70" t="s">
        <v>422</v>
      </c>
      <c r="E8" s="66" t="s">
        <v>27</v>
      </c>
      <c r="F8" s="66" t="s">
        <v>21</v>
      </c>
      <c r="G8" s="66" t="s">
        <v>21</v>
      </c>
      <c r="H8" s="66" t="s">
        <v>27</v>
      </c>
      <c r="I8" s="38"/>
      <c r="J8" s="38"/>
      <c r="K8" s="38"/>
      <c r="L8" s="38"/>
      <c r="M8" s="70" t="s">
        <v>223</v>
      </c>
      <c r="N8" s="70" t="s">
        <v>546</v>
      </c>
      <c r="O8" s="70">
        <v>10702</v>
      </c>
      <c r="P8" s="73"/>
      <c r="Q8" s="73"/>
      <c r="R8" s="73"/>
      <c r="S8" s="73"/>
      <c r="T8" s="73"/>
      <c r="U8" s="73"/>
      <c r="V8" s="73"/>
      <c r="W8" s="73"/>
      <c r="X8" s="73">
        <f>'Boekhouding 2025'!F53</f>
        <v>0</v>
      </c>
      <c r="Y8" s="73">
        <f>'Boekhouding 2025'!G53</f>
        <v>0</v>
      </c>
      <c r="Z8" s="73">
        <f>'Boekhouding 2026'!F53</f>
        <v>250</v>
      </c>
      <c r="AA8" s="73">
        <f>'Boekhouding 2026'!G53</f>
        <v>0</v>
      </c>
      <c r="AB8" s="73">
        <f>'Boekhouding 2027'!F53</f>
        <v>250</v>
      </c>
      <c r="AC8" s="73">
        <f>'Boekhouding 2027'!G53</f>
        <v>0</v>
      </c>
      <c r="AD8" s="73">
        <f>'Boekhouding 2028'!F53</f>
        <v>0</v>
      </c>
      <c r="AE8" s="73">
        <f>'Boekhouding 2028'!G53</f>
        <v>0</v>
      </c>
    </row>
    <row r="9" spans="1:31" x14ac:dyDescent="0.3">
      <c r="A9" s="70"/>
      <c r="B9" s="70"/>
      <c r="C9" s="70" t="s">
        <v>423</v>
      </c>
      <c r="D9" s="70" t="s">
        <v>424</v>
      </c>
      <c r="E9" s="66" t="s">
        <v>27</v>
      </c>
      <c r="F9" s="66" t="s">
        <v>27</v>
      </c>
      <c r="G9" s="66" t="s">
        <v>21</v>
      </c>
      <c r="H9" s="66" t="s">
        <v>21</v>
      </c>
      <c r="I9" s="38"/>
      <c r="J9" s="38"/>
      <c r="K9" s="38"/>
      <c r="L9" s="38"/>
      <c r="M9" s="70" t="s">
        <v>223</v>
      </c>
      <c r="N9" s="70" t="s">
        <v>546</v>
      </c>
      <c r="O9" s="70">
        <v>10703</v>
      </c>
      <c r="P9" s="73"/>
      <c r="Q9" s="73"/>
      <c r="R9" s="73"/>
      <c r="S9" s="73"/>
      <c r="T9" s="73"/>
      <c r="U9" s="73"/>
      <c r="V9" s="73"/>
      <c r="W9" s="73"/>
      <c r="X9" s="73">
        <f>'Boekhouding 2025'!F54</f>
        <v>0</v>
      </c>
      <c r="Y9" s="73">
        <f>'Boekhouding 2025'!G54</f>
        <v>0</v>
      </c>
      <c r="Z9" s="73">
        <f>'Boekhouding 2026'!F54</f>
        <v>0</v>
      </c>
      <c r="AA9" s="73">
        <f>'Boekhouding 2026'!G54</f>
        <v>0</v>
      </c>
      <c r="AB9" s="73">
        <f>'Boekhouding 2027'!F54</f>
        <v>250</v>
      </c>
      <c r="AC9" s="73">
        <f>'Boekhouding 2027'!G54</f>
        <v>0</v>
      </c>
      <c r="AD9" s="73">
        <f>'Boekhouding 2028'!F54</f>
        <v>250</v>
      </c>
      <c r="AE9" s="73">
        <f>'Boekhouding 2028'!G54</f>
        <v>0</v>
      </c>
    </row>
    <row r="10" spans="1:31" x14ac:dyDescent="0.3">
      <c r="A10" s="70"/>
      <c r="B10" s="70"/>
      <c r="C10" s="70" t="s">
        <v>425</v>
      </c>
      <c r="D10" s="70" t="s">
        <v>426</v>
      </c>
      <c r="E10" s="17" t="s">
        <v>27</v>
      </c>
      <c r="F10" s="17" t="s">
        <v>27</v>
      </c>
      <c r="G10" s="17" t="s">
        <v>21</v>
      </c>
      <c r="H10" s="17" t="s">
        <v>21</v>
      </c>
      <c r="I10" s="78"/>
      <c r="J10" s="79"/>
      <c r="K10" s="46"/>
      <c r="L10" s="38"/>
      <c r="M10" s="70" t="s">
        <v>223</v>
      </c>
      <c r="N10" s="70" t="s">
        <v>546</v>
      </c>
      <c r="O10" s="70">
        <v>10704</v>
      </c>
      <c r="P10" s="73"/>
      <c r="Q10" s="73"/>
      <c r="R10" s="73"/>
      <c r="S10" s="73"/>
      <c r="T10" s="73"/>
      <c r="U10" s="73"/>
      <c r="V10" s="73"/>
      <c r="W10" s="73"/>
      <c r="X10" s="73">
        <f>'Boekhouding 2025'!F55</f>
        <v>0</v>
      </c>
      <c r="Y10" s="73">
        <f>'Boekhouding 2025'!G55</f>
        <v>0</v>
      </c>
      <c r="Z10" s="73">
        <f>'Boekhouding 2026'!F55</f>
        <v>0</v>
      </c>
      <c r="AA10" s="73">
        <f>'Boekhouding 2026'!G55</f>
        <v>0</v>
      </c>
      <c r="AB10" s="73">
        <f>'Boekhouding 2027'!F55</f>
        <v>250</v>
      </c>
      <c r="AC10" s="73">
        <f>'Boekhouding 2027'!G55</f>
        <v>0</v>
      </c>
      <c r="AD10" s="73">
        <f>'Boekhouding 2028'!F55</f>
        <v>250</v>
      </c>
      <c r="AE10" s="73">
        <f>'Boekhouding 2028'!G55</f>
        <v>0</v>
      </c>
    </row>
    <row r="11" spans="1:31" ht="28.8" x14ac:dyDescent="0.3">
      <c r="A11" s="68"/>
      <c r="B11" s="68" t="s">
        <v>427</v>
      </c>
      <c r="C11" s="68"/>
      <c r="D11" s="37" t="s">
        <v>428</v>
      </c>
      <c r="E11" s="66">
        <v>20</v>
      </c>
      <c r="F11" s="17">
        <v>20</v>
      </c>
      <c r="G11" s="17">
        <v>25</v>
      </c>
      <c r="H11" s="17">
        <v>30</v>
      </c>
      <c r="I11" s="38"/>
      <c r="J11" s="45"/>
      <c r="K11" s="38"/>
      <c r="L11" s="38"/>
      <c r="M11" s="70" t="s">
        <v>429</v>
      </c>
      <c r="N11" s="70" t="s">
        <v>546</v>
      </c>
      <c r="O11" s="70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31" s="77" customFormat="1" x14ac:dyDescent="0.3">
      <c r="A12" s="70"/>
      <c r="B12" s="70"/>
      <c r="C12" s="70" t="s">
        <v>430</v>
      </c>
      <c r="D12" s="70" t="s">
        <v>431</v>
      </c>
      <c r="E12" s="66" t="s">
        <v>21</v>
      </c>
      <c r="F12" s="66" t="s">
        <v>21</v>
      </c>
      <c r="G12" s="66" t="s">
        <v>21</v>
      </c>
      <c r="H12" s="66" t="s">
        <v>21</v>
      </c>
      <c r="I12" s="39"/>
      <c r="J12" s="39"/>
      <c r="K12" s="39"/>
      <c r="L12" s="39"/>
      <c r="M12" s="68" t="s">
        <v>432</v>
      </c>
      <c r="N12" s="68" t="s">
        <v>546</v>
      </c>
      <c r="O12" s="68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31" x14ac:dyDescent="0.3">
      <c r="A13" s="70"/>
      <c r="B13" s="70"/>
      <c r="C13" s="70" t="s">
        <v>433</v>
      </c>
      <c r="D13" s="70" t="s">
        <v>434</v>
      </c>
      <c r="E13" s="66" t="s">
        <v>27</v>
      </c>
      <c r="F13" s="66" t="s">
        <v>27</v>
      </c>
      <c r="G13" s="66" t="s">
        <v>27</v>
      </c>
      <c r="H13" s="66" t="s">
        <v>21</v>
      </c>
      <c r="I13" s="46"/>
      <c r="J13" s="46"/>
      <c r="K13" s="47"/>
      <c r="L13" s="38"/>
      <c r="M13" s="68" t="s">
        <v>432</v>
      </c>
      <c r="N13" s="70" t="s">
        <v>546</v>
      </c>
      <c r="O13" s="70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31" x14ac:dyDescent="0.3">
      <c r="A14" s="70"/>
      <c r="B14" s="70"/>
      <c r="C14" s="70" t="s">
        <v>435</v>
      </c>
      <c r="D14" s="70" t="s">
        <v>436</v>
      </c>
      <c r="E14" s="17" t="s">
        <v>27</v>
      </c>
      <c r="F14" s="17" t="s">
        <v>27</v>
      </c>
      <c r="G14" s="17" t="s">
        <v>27</v>
      </c>
      <c r="H14" s="17" t="s">
        <v>27</v>
      </c>
      <c r="I14" s="38"/>
      <c r="J14" s="38"/>
      <c r="K14" s="38"/>
      <c r="L14" s="38"/>
      <c r="M14" s="68" t="s">
        <v>432</v>
      </c>
      <c r="N14" s="70" t="s">
        <v>546</v>
      </c>
      <c r="O14" s="70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31" x14ac:dyDescent="0.3">
      <c r="A15" s="70"/>
      <c r="B15" s="70"/>
      <c r="C15" s="70" t="s">
        <v>437</v>
      </c>
      <c r="D15" s="70" t="s">
        <v>438</v>
      </c>
      <c r="E15" s="17" t="s">
        <v>27</v>
      </c>
      <c r="F15" s="17" t="s">
        <v>27</v>
      </c>
      <c r="G15" s="17" t="s">
        <v>21</v>
      </c>
      <c r="H15" s="17" t="s">
        <v>27</v>
      </c>
      <c r="I15" s="38"/>
      <c r="J15" s="38"/>
      <c r="K15" s="38"/>
      <c r="L15" s="38"/>
      <c r="M15" s="68" t="s">
        <v>432</v>
      </c>
      <c r="N15" s="70" t="s">
        <v>546</v>
      </c>
      <c r="O15" s="70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spans="1:31" x14ac:dyDescent="0.3">
      <c r="A16" s="70"/>
      <c r="B16" s="70"/>
      <c r="C16" s="70" t="s">
        <v>439</v>
      </c>
      <c r="D16" s="70" t="s">
        <v>440</v>
      </c>
      <c r="E16" s="66" t="s">
        <v>21</v>
      </c>
      <c r="F16" s="66" t="s">
        <v>21</v>
      </c>
      <c r="G16" s="66" t="s">
        <v>27</v>
      </c>
      <c r="H16" s="66" t="s">
        <v>27</v>
      </c>
      <c r="I16" s="38"/>
      <c r="J16" s="38"/>
      <c r="K16" s="38"/>
      <c r="L16" s="38"/>
      <c r="M16" s="68" t="s">
        <v>432</v>
      </c>
      <c r="N16" s="70" t="s">
        <v>546</v>
      </c>
      <c r="O16" s="70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</row>
    <row r="17" spans="1:31" x14ac:dyDescent="0.3">
      <c r="A17" s="70"/>
      <c r="B17" s="70"/>
      <c r="C17" s="70" t="s">
        <v>441</v>
      </c>
      <c r="D17" s="70" t="s">
        <v>442</v>
      </c>
      <c r="E17" s="65" t="s">
        <v>251</v>
      </c>
      <c r="F17" s="65" t="s">
        <v>251</v>
      </c>
      <c r="G17" s="65" t="s">
        <v>251</v>
      </c>
      <c r="H17" s="65" t="s">
        <v>251</v>
      </c>
      <c r="I17" s="38"/>
      <c r="J17" s="38"/>
      <c r="K17" s="38"/>
      <c r="L17" s="38"/>
      <c r="M17" s="68" t="s">
        <v>443</v>
      </c>
      <c r="N17" s="70" t="s">
        <v>546</v>
      </c>
      <c r="O17" s="70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</row>
    <row r="18" spans="1:31" x14ac:dyDescent="0.3">
      <c r="A18" s="70"/>
      <c r="B18" s="70"/>
      <c r="C18" s="70" t="s">
        <v>444</v>
      </c>
      <c r="D18" s="70" t="s">
        <v>445</v>
      </c>
      <c r="E18" s="17" t="s">
        <v>25</v>
      </c>
      <c r="F18" s="17" t="s">
        <v>25</v>
      </c>
      <c r="G18" s="17" t="s">
        <v>25</v>
      </c>
      <c r="H18" s="17" t="s">
        <v>25</v>
      </c>
      <c r="I18" s="38"/>
      <c r="J18" s="38"/>
      <c r="K18" s="38"/>
      <c r="L18" s="38"/>
      <c r="M18" s="68" t="s">
        <v>446</v>
      </c>
      <c r="N18" s="70" t="s">
        <v>546</v>
      </c>
      <c r="O18" s="70">
        <v>10705</v>
      </c>
      <c r="P18" s="73"/>
      <c r="Q18" s="73"/>
      <c r="R18" s="73"/>
      <c r="S18" s="73"/>
      <c r="T18" s="73"/>
      <c r="U18" s="73"/>
      <c r="V18" s="73"/>
      <c r="W18" s="73"/>
      <c r="X18" s="73">
        <f>'Boekhouding 2025'!F56</f>
        <v>2000</v>
      </c>
      <c r="Y18" s="73">
        <f>'Boekhouding 2025'!G56</f>
        <v>1500</v>
      </c>
      <c r="Z18" s="73">
        <f>'Boekhouding 2026'!F56</f>
        <v>2000</v>
      </c>
      <c r="AA18" s="73">
        <f>'Boekhouding 2026'!G56</f>
        <v>1500</v>
      </c>
      <c r="AB18" s="73">
        <f>'Boekhouding 2027'!F56</f>
        <v>2000</v>
      </c>
      <c r="AC18" s="73">
        <f>'Boekhouding 2027'!G56</f>
        <v>1500</v>
      </c>
      <c r="AD18" s="73">
        <f>'Boekhouding 2028'!F56</f>
        <v>2000</v>
      </c>
      <c r="AE18" s="73">
        <f>'Boekhouding 2028'!G56</f>
        <v>1500</v>
      </c>
    </row>
    <row r="19" spans="1:31" ht="28.8" x14ac:dyDescent="0.3">
      <c r="A19" s="68"/>
      <c r="B19" s="68" t="s">
        <v>447</v>
      </c>
      <c r="C19" s="68"/>
      <c r="D19" s="37" t="s">
        <v>448</v>
      </c>
      <c r="E19" s="17">
        <v>5</v>
      </c>
      <c r="F19" s="17">
        <v>10</v>
      </c>
      <c r="G19" s="17">
        <v>20</v>
      </c>
      <c r="H19" s="17">
        <v>30</v>
      </c>
      <c r="I19" s="38"/>
      <c r="J19" s="38"/>
      <c r="K19" s="38"/>
      <c r="L19" s="38"/>
      <c r="M19" s="70" t="s">
        <v>449</v>
      </c>
      <c r="N19" s="70" t="s">
        <v>600</v>
      </c>
      <c r="O19" s="70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</row>
    <row r="20" spans="1:31" x14ac:dyDescent="0.3">
      <c r="A20" s="70"/>
      <c r="B20" s="70"/>
      <c r="C20" s="70" t="s">
        <v>450</v>
      </c>
      <c r="D20" s="70" t="s">
        <v>451</v>
      </c>
      <c r="E20" s="59" t="s">
        <v>255</v>
      </c>
      <c r="F20" s="59" t="s">
        <v>255</v>
      </c>
      <c r="G20" s="59" t="s">
        <v>255</v>
      </c>
      <c r="H20" s="59" t="s">
        <v>255</v>
      </c>
      <c r="I20" s="48"/>
      <c r="J20" s="48"/>
      <c r="K20" s="38"/>
      <c r="L20" s="38"/>
      <c r="M20" s="70" t="s">
        <v>452</v>
      </c>
      <c r="N20" s="70" t="s">
        <v>600</v>
      </c>
      <c r="O20" s="80"/>
      <c r="P20" s="81"/>
      <c r="Q20" s="81"/>
      <c r="R20" s="81"/>
      <c r="S20" s="81"/>
      <c r="T20" s="81"/>
      <c r="U20" s="81"/>
      <c r="V20" s="81"/>
      <c r="W20" s="81"/>
      <c r="X20" s="73"/>
      <c r="Y20" s="73"/>
      <c r="Z20" s="73"/>
      <c r="AA20" s="73"/>
      <c r="AB20" s="73"/>
      <c r="AC20" s="73"/>
      <c r="AD20" s="73"/>
      <c r="AE20" s="73"/>
    </row>
    <row r="21" spans="1:31" x14ac:dyDescent="0.3">
      <c r="A21" s="70"/>
      <c r="B21" s="70"/>
      <c r="C21" s="70" t="s">
        <v>453</v>
      </c>
      <c r="D21" s="70" t="s">
        <v>454</v>
      </c>
      <c r="E21" s="59" t="s">
        <v>255</v>
      </c>
      <c r="F21" s="59" t="s">
        <v>255</v>
      </c>
      <c r="G21" s="59" t="s">
        <v>255</v>
      </c>
      <c r="H21" s="59" t="s">
        <v>255</v>
      </c>
      <c r="I21" s="48"/>
      <c r="J21" s="48"/>
      <c r="K21" s="38"/>
      <c r="L21" s="38"/>
      <c r="M21" s="70" t="s">
        <v>455</v>
      </c>
      <c r="N21" s="70" t="s">
        <v>600</v>
      </c>
      <c r="O21" s="70">
        <v>10706</v>
      </c>
      <c r="P21" s="81"/>
      <c r="Q21" s="81"/>
      <c r="R21" s="81"/>
      <c r="S21" s="81"/>
      <c r="T21" s="81"/>
      <c r="U21" s="81"/>
      <c r="V21" s="81"/>
      <c r="W21" s="81"/>
      <c r="X21" s="73">
        <f>'Boekhouding 2025'!F57</f>
        <v>250</v>
      </c>
      <c r="Y21" s="73">
        <f>'Boekhouding 2025'!G57</f>
        <v>0</v>
      </c>
      <c r="Z21" s="73">
        <f>'Boekhouding 2026'!F57</f>
        <v>250</v>
      </c>
      <c r="AA21" s="73">
        <f>'Boekhouding 2026'!G57</f>
        <v>0</v>
      </c>
      <c r="AB21" s="73">
        <f>'Boekhouding 2027'!F57</f>
        <v>250</v>
      </c>
      <c r="AC21" s="73">
        <f>'Boekhouding 2027'!G57</f>
        <v>0</v>
      </c>
      <c r="AD21" s="73">
        <f>'Boekhouding 2028'!F57</f>
        <v>250</v>
      </c>
      <c r="AE21" s="73">
        <f>'Boekhouding 2028'!G57</f>
        <v>0</v>
      </c>
    </row>
    <row r="22" spans="1:31" x14ac:dyDescent="0.3">
      <c r="A22" s="70"/>
      <c r="B22" s="70"/>
      <c r="C22" s="70" t="s">
        <v>456</v>
      </c>
      <c r="D22" s="70" t="s">
        <v>457</v>
      </c>
      <c r="E22" s="59" t="s">
        <v>255</v>
      </c>
      <c r="F22" s="59" t="s">
        <v>255</v>
      </c>
      <c r="G22" s="59" t="s">
        <v>255</v>
      </c>
      <c r="H22" s="59" t="s">
        <v>255</v>
      </c>
      <c r="I22" s="48"/>
      <c r="J22" s="48"/>
      <c r="K22" s="38"/>
      <c r="L22" s="38"/>
      <c r="M22" s="70" t="s">
        <v>310</v>
      </c>
      <c r="N22" s="70" t="s">
        <v>600</v>
      </c>
      <c r="O22" s="70">
        <v>10707</v>
      </c>
      <c r="P22" s="81"/>
      <c r="Q22" s="81"/>
      <c r="R22" s="81"/>
      <c r="S22" s="81"/>
      <c r="T22" s="81"/>
      <c r="U22" s="81"/>
      <c r="V22" s="81"/>
      <c r="W22" s="81"/>
      <c r="X22" s="73">
        <f>'Boekhouding 2025'!F58</f>
        <v>250</v>
      </c>
      <c r="Y22" s="73">
        <f>'Boekhouding 2025'!G58</f>
        <v>0</v>
      </c>
      <c r="Z22" s="73">
        <f>'Boekhouding 2026'!F58</f>
        <v>250</v>
      </c>
      <c r="AA22" s="73">
        <f>'Boekhouding 2026'!G58</f>
        <v>0</v>
      </c>
      <c r="AB22" s="73">
        <f>'Boekhouding 2027'!F58</f>
        <v>250</v>
      </c>
      <c r="AC22" s="73">
        <f>'Boekhouding 2027'!G58</f>
        <v>0</v>
      </c>
      <c r="AD22" s="73">
        <f>'Boekhouding 2028'!F58</f>
        <v>250</v>
      </c>
      <c r="AE22" s="73">
        <f>'Boekhouding 2028'!G58</f>
        <v>0</v>
      </c>
    </row>
    <row r="23" spans="1:31" x14ac:dyDescent="0.3">
      <c r="A23" s="70"/>
      <c r="B23" s="70"/>
      <c r="C23" s="70" t="s">
        <v>458</v>
      </c>
      <c r="D23" s="70" t="s">
        <v>459</v>
      </c>
      <c r="E23" s="17" t="s">
        <v>25</v>
      </c>
      <c r="F23" s="17" t="s">
        <v>25</v>
      </c>
      <c r="G23" s="17" t="s">
        <v>25</v>
      </c>
      <c r="H23" s="17" t="s">
        <v>25</v>
      </c>
      <c r="I23" s="48"/>
      <c r="J23" s="48"/>
      <c r="K23" s="38"/>
      <c r="L23" s="38"/>
      <c r="M23" s="70" t="s">
        <v>460</v>
      </c>
      <c r="N23" s="70" t="s">
        <v>600</v>
      </c>
      <c r="O23" s="80"/>
      <c r="P23" s="81"/>
      <c r="Q23" s="81"/>
      <c r="R23" s="81"/>
      <c r="S23" s="81"/>
      <c r="T23" s="81"/>
      <c r="U23" s="81"/>
      <c r="V23" s="81"/>
      <c r="W23" s="81"/>
      <c r="X23" s="73"/>
      <c r="Y23" s="73"/>
      <c r="Z23" s="73"/>
      <c r="AA23" s="73"/>
      <c r="AB23" s="73"/>
      <c r="AC23" s="73"/>
      <c r="AD23" s="73"/>
      <c r="AE23" s="73"/>
    </row>
    <row r="24" spans="1:31" x14ac:dyDescent="0.3">
      <c r="A24" s="70"/>
      <c r="B24" s="70"/>
      <c r="C24" s="70" t="s">
        <v>461</v>
      </c>
      <c r="D24" s="70" t="s">
        <v>462</v>
      </c>
      <c r="E24" s="17" t="s">
        <v>25</v>
      </c>
      <c r="F24" s="17" t="s">
        <v>25</v>
      </c>
      <c r="G24" s="17" t="s">
        <v>25</v>
      </c>
      <c r="H24" s="17" t="s">
        <v>25</v>
      </c>
      <c r="I24" s="48"/>
      <c r="J24" s="48"/>
      <c r="K24" s="38"/>
      <c r="L24" s="38"/>
      <c r="M24" s="70" t="s">
        <v>310</v>
      </c>
      <c r="N24" s="70" t="s">
        <v>600</v>
      </c>
      <c r="O24" s="80"/>
      <c r="P24" s="81"/>
      <c r="Q24" s="81"/>
      <c r="R24" s="81"/>
      <c r="S24" s="81"/>
      <c r="T24" s="81"/>
      <c r="U24" s="81"/>
      <c r="V24" s="81"/>
      <c r="W24" s="81"/>
      <c r="X24" s="73"/>
      <c r="Y24" s="73"/>
      <c r="Z24" s="73"/>
      <c r="AA24" s="73"/>
      <c r="AB24" s="73"/>
      <c r="AC24" s="73"/>
      <c r="AD24" s="73"/>
      <c r="AE24" s="73"/>
    </row>
    <row r="25" spans="1:31" x14ac:dyDescent="0.3">
      <c r="A25" s="70"/>
      <c r="B25" s="70"/>
      <c r="C25" s="70" t="s">
        <v>463</v>
      </c>
      <c r="D25" s="70" t="s">
        <v>464</v>
      </c>
      <c r="E25" s="17" t="s">
        <v>25</v>
      </c>
      <c r="F25" s="17" t="s">
        <v>25</v>
      </c>
      <c r="G25" s="17" t="s">
        <v>25</v>
      </c>
      <c r="H25" s="17" t="s">
        <v>25</v>
      </c>
      <c r="I25" s="48"/>
      <c r="J25" s="48"/>
      <c r="K25" s="38"/>
      <c r="L25" s="38"/>
      <c r="M25" s="70" t="s">
        <v>465</v>
      </c>
      <c r="N25" s="70" t="s">
        <v>600</v>
      </c>
      <c r="O25" s="70">
        <v>10708</v>
      </c>
      <c r="P25" s="81"/>
      <c r="Q25" s="81"/>
      <c r="R25" s="81"/>
      <c r="S25" s="81"/>
      <c r="T25" s="81"/>
      <c r="U25" s="81"/>
      <c r="V25" s="81"/>
      <c r="W25" s="81"/>
      <c r="X25" s="73">
        <f>'Boekhouding 2025'!F59</f>
        <v>500</v>
      </c>
      <c r="Y25" s="73">
        <f>'Boekhouding 2025'!G59</f>
        <v>0</v>
      </c>
      <c r="Z25" s="73">
        <f>'Boekhouding 2026'!F59</f>
        <v>500</v>
      </c>
      <c r="AA25" s="73">
        <f>'Boekhouding 2026'!G59</f>
        <v>0</v>
      </c>
      <c r="AB25" s="73">
        <f>'Boekhouding 2027'!F59</f>
        <v>500</v>
      </c>
      <c r="AC25" s="73">
        <f>'Boekhouding 2027'!G59</f>
        <v>0</v>
      </c>
      <c r="AD25" s="73">
        <f>'Boekhouding 2028'!F59</f>
        <v>500</v>
      </c>
      <c r="AE25" s="73">
        <f>'Boekhouding 2028'!G59</f>
        <v>0</v>
      </c>
    </row>
    <row r="26" spans="1:31" s="77" customFormat="1" ht="28.8" x14ac:dyDescent="0.3">
      <c r="A26" s="68"/>
      <c r="B26" s="68" t="s">
        <v>466</v>
      </c>
      <c r="C26" s="68"/>
      <c r="D26" s="37" t="s">
        <v>765</v>
      </c>
      <c r="E26" s="17">
        <v>20</v>
      </c>
      <c r="F26" s="17">
        <v>40</v>
      </c>
      <c r="G26" s="17">
        <v>60</v>
      </c>
      <c r="H26" s="17">
        <v>75</v>
      </c>
      <c r="I26" s="39"/>
      <c r="J26" s="39"/>
      <c r="K26" s="39"/>
      <c r="L26" s="39"/>
      <c r="M26" s="41" t="s">
        <v>467</v>
      </c>
      <c r="N26" s="70" t="s">
        <v>600</v>
      </c>
      <c r="O26" s="70"/>
      <c r="P26" s="81"/>
      <c r="Q26" s="81"/>
      <c r="R26" s="81"/>
      <c r="S26" s="81"/>
      <c r="T26" s="81"/>
      <c r="U26" s="81"/>
      <c r="V26" s="81"/>
      <c r="W26" s="81"/>
      <c r="X26" s="73"/>
      <c r="Y26" s="73"/>
      <c r="Z26" s="73"/>
      <c r="AA26" s="73"/>
      <c r="AB26" s="73"/>
      <c r="AC26" s="73"/>
      <c r="AD26" s="73"/>
      <c r="AE26" s="73"/>
    </row>
    <row r="27" spans="1:31" x14ac:dyDescent="0.3">
      <c r="A27" s="70"/>
      <c r="B27" s="70"/>
      <c r="C27" s="70" t="s">
        <v>468</v>
      </c>
      <c r="D27" s="70" t="s">
        <v>469</v>
      </c>
      <c r="E27" s="17" t="s">
        <v>25</v>
      </c>
      <c r="F27" s="17" t="s">
        <v>25</v>
      </c>
      <c r="G27" s="17" t="s">
        <v>25</v>
      </c>
      <c r="H27" s="17" t="s">
        <v>25</v>
      </c>
      <c r="I27" s="83"/>
      <c r="J27" s="48"/>
      <c r="K27" s="38"/>
      <c r="L27" s="38"/>
      <c r="M27" s="70" t="s">
        <v>470</v>
      </c>
      <c r="N27" s="70" t="s">
        <v>600</v>
      </c>
      <c r="O27" s="70">
        <v>10709</v>
      </c>
      <c r="P27" s="81"/>
      <c r="Q27" s="81"/>
      <c r="R27" s="81"/>
      <c r="S27" s="81"/>
      <c r="T27" s="81"/>
      <c r="U27" s="81"/>
      <c r="V27" s="81"/>
      <c r="W27" s="81"/>
      <c r="X27" s="73">
        <f>'Boekhouding 2025'!F60</f>
        <v>500</v>
      </c>
      <c r="Y27" s="73">
        <f>'Boekhouding 2025'!G60</f>
        <v>0</v>
      </c>
      <c r="Z27" s="73">
        <f>'Boekhouding 2026'!F60</f>
        <v>500</v>
      </c>
      <c r="AA27" s="73">
        <f>'Boekhouding 2026'!G60</f>
        <v>0</v>
      </c>
      <c r="AB27" s="73">
        <f>'Boekhouding 2027'!F60</f>
        <v>500</v>
      </c>
      <c r="AC27" s="73">
        <f>'Boekhouding 2027'!G60</f>
        <v>0</v>
      </c>
      <c r="AD27" s="73">
        <f>'Boekhouding 2028'!F60</f>
        <v>500</v>
      </c>
      <c r="AE27" s="73">
        <f>'Boekhouding 2028'!G60</f>
        <v>0</v>
      </c>
    </row>
    <row r="28" spans="1:31" x14ac:dyDescent="0.3">
      <c r="A28" s="70"/>
      <c r="B28" s="70"/>
      <c r="C28" s="70" t="s">
        <v>471</v>
      </c>
      <c r="D28" s="70" t="s">
        <v>472</v>
      </c>
      <c r="E28" s="17" t="s">
        <v>25</v>
      </c>
      <c r="F28" s="17" t="s">
        <v>25</v>
      </c>
      <c r="G28" s="17" t="s">
        <v>25</v>
      </c>
      <c r="H28" s="17" t="s">
        <v>25</v>
      </c>
      <c r="I28" s="84"/>
      <c r="J28" s="38"/>
      <c r="K28" s="38"/>
      <c r="L28" s="38"/>
      <c r="M28" s="41" t="s">
        <v>470</v>
      </c>
      <c r="N28" s="70" t="s">
        <v>600</v>
      </c>
      <c r="O28" s="70"/>
      <c r="P28" s="81"/>
      <c r="Q28" s="81"/>
      <c r="R28" s="81"/>
      <c r="S28" s="81"/>
      <c r="T28" s="81"/>
      <c r="U28" s="81"/>
      <c r="V28" s="81"/>
      <c r="W28" s="81"/>
      <c r="X28" s="73"/>
      <c r="Y28" s="73"/>
      <c r="Z28" s="73"/>
      <c r="AA28" s="73"/>
      <c r="AB28" s="73"/>
      <c r="AC28" s="73"/>
      <c r="AD28" s="73"/>
      <c r="AE28" s="73"/>
    </row>
    <row r="29" spans="1:31" x14ac:dyDescent="0.3">
      <c r="A29" s="70"/>
      <c r="B29" s="70"/>
      <c r="C29" s="70" t="s">
        <v>473</v>
      </c>
      <c r="D29" s="70" t="s">
        <v>474</v>
      </c>
      <c r="E29" s="17" t="s">
        <v>27</v>
      </c>
      <c r="F29" s="17" t="s">
        <v>25</v>
      </c>
      <c r="G29" s="17" t="s">
        <v>25</v>
      </c>
      <c r="H29" s="17" t="s">
        <v>25</v>
      </c>
      <c r="I29" s="83"/>
      <c r="J29" s="48"/>
      <c r="K29" s="38"/>
      <c r="L29" s="38"/>
      <c r="M29" s="70" t="s">
        <v>310</v>
      </c>
      <c r="N29" s="70" t="s">
        <v>811</v>
      </c>
      <c r="O29" s="80"/>
      <c r="P29" s="81"/>
      <c r="Q29" s="81"/>
      <c r="R29" s="81"/>
      <c r="S29" s="81"/>
      <c r="T29" s="81"/>
      <c r="U29" s="81"/>
      <c r="V29" s="81"/>
      <c r="W29" s="81"/>
      <c r="X29" s="73"/>
      <c r="Y29" s="73"/>
      <c r="Z29" s="73"/>
      <c r="AA29" s="73"/>
      <c r="AB29" s="73"/>
      <c r="AC29" s="73"/>
      <c r="AD29" s="73"/>
      <c r="AE29" s="73"/>
    </row>
  </sheetData>
  <mergeCells count="7">
    <mergeCell ref="X3:AE3"/>
    <mergeCell ref="A1:N1"/>
    <mergeCell ref="A2:F2"/>
    <mergeCell ref="G2:N2"/>
    <mergeCell ref="E3:H3"/>
    <mergeCell ref="I3:L3"/>
    <mergeCell ref="P3:W3"/>
  </mergeCells>
  <phoneticPr fontId="5" type="noConversion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D24D-4D45-4818-8E65-9EA91510CDCE}">
  <sheetPr>
    <tabColor rgb="FF00B050"/>
  </sheetPr>
  <dimension ref="A1:AE18"/>
  <sheetViews>
    <sheetView topLeftCell="A3" zoomScaleNormal="100" workbookViewId="0">
      <selection activeCell="AD6" sqref="AD6"/>
    </sheetView>
  </sheetViews>
  <sheetFormatPr defaultColWidth="9.109375"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9.5546875" style="71" customWidth="1"/>
    <col min="5" max="12" width="5.5546875" style="58" customWidth="1"/>
    <col min="13" max="13" width="33.6640625" style="71" customWidth="1"/>
    <col min="14" max="14" width="18" style="71" bestFit="1" customWidth="1"/>
    <col min="15" max="15" width="9.109375" style="71"/>
    <col min="16" max="23" width="16.88671875" style="72" hidden="1" customWidth="1"/>
    <col min="24" max="31" width="16.88671875" style="72" customWidth="1"/>
    <col min="32" max="16384" width="9.109375" style="71"/>
  </cols>
  <sheetData>
    <row r="1" spans="1:31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31" ht="26.4" thickBot="1" x14ac:dyDescent="0.35">
      <c r="A2" s="118" t="s">
        <v>182</v>
      </c>
      <c r="B2" s="119"/>
      <c r="C2" s="119"/>
      <c r="D2" s="119"/>
      <c r="E2" s="119"/>
      <c r="F2" s="120"/>
      <c r="G2" s="119" t="s">
        <v>89</v>
      </c>
      <c r="H2" s="119"/>
      <c r="I2" s="119"/>
      <c r="J2" s="119"/>
      <c r="K2" s="119"/>
      <c r="L2" s="119"/>
      <c r="M2" s="119"/>
      <c r="N2" s="120"/>
    </row>
    <row r="3" spans="1:31" s="69" customFormat="1" x14ac:dyDescent="0.3">
      <c r="E3" s="121" t="s">
        <v>183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2025</v>
      </c>
      <c r="F4" s="38">
        <v>2026</v>
      </c>
      <c r="G4" s="38">
        <v>2027</v>
      </c>
      <c r="H4" s="38">
        <v>2028</v>
      </c>
      <c r="I4" s="38">
        <v>2025</v>
      </c>
      <c r="J4" s="38">
        <v>2026</v>
      </c>
      <c r="K4" s="38">
        <v>2027</v>
      </c>
      <c r="L4" s="38">
        <v>2028</v>
      </c>
      <c r="M4" s="70"/>
      <c r="N4" s="70" t="s">
        <v>334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ht="43.2" x14ac:dyDescent="0.3">
      <c r="A5" s="19" t="s">
        <v>475</v>
      </c>
      <c r="B5" s="19"/>
      <c r="C5" s="19"/>
      <c r="D5" s="74" t="s">
        <v>476</v>
      </c>
      <c r="E5" s="85">
        <v>4</v>
      </c>
      <c r="F5" s="85">
        <v>4</v>
      </c>
      <c r="G5" s="85">
        <v>6</v>
      </c>
      <c r="H5" s="85">
        <v>6</v>
      </c>
      <c r="I5" s="86"/>
      <c r="J5" s="87"/>
      <c r="K5" s="87"/>
      <c r="L5" s="87"/>
      <c r="M5" s="74" t="s">
        <v>477</v>
      </c>
      <c r="N5" s="19" t="s">
        <v>600</v>
      </c>
      <c r="O5" s="19" t="s">
        <v>788</v>
      </c>
      <c r="P5" s="75"/>
      <c r="Q5" s="75"/>
      <c r="R5" s="75"/>
      <c r="S5" s="75"/>
      <c r="T5" s="75"/>
      <c r="U5" s="75"/>
      <c r="V5" s="75"/>
      <c r="W5" s="75"/>
      <c r="X5" s="75">
        <f t="shared" ref="X5:AE5" si="0">SUM(X6:X18)</f>
        <v>25700</v>
      </c>
      <c r="Y5" s="75">
        <f t="shared" si="0"/>
        <v>0</v>
      </c>
      <c r="Z5" s="75">
        <f t="shared" si="0"/>
        <v>26200</v>
      </c>
      <c r="AA5" s="75">
        <f t="shared" si="0"/>
        <v>0</v>
      </c>
      <c r="AB5" s="75">
        <f t="shared" si="0"/>
        <v>26700</v>
      </c>
      <c r="AC5" s="75">
        <f t="shared" si="0"/>
        <v>0</v>
      </c>
      <c r="AD5" s="75">
        <f t="shared" si="0"/>
        <v>27700</v>
      </c>
      <c r="AE5" s="75">
        <f t="shared" si="0"/>
        <v>0</v>
      </c>
    </row>
    <row r="6" spans="1:31" s="77" customFormat="1" ht="43.2" x14ac:dyDescent="0.3">
      <c r="A6" s="68"/>
      <c r="B6" s="68" t="s">
        <v>478</v>
      </c>
      <c r="C6" s="68"/>
      <c r="D6" s="37" t="s">
        <v>479</v>
      </c>
      <c r="E6" s="39">
        <v>40</v>
      </c>
      <c r="F6" s="39">
        <v>40</v>
      </c>
      <c r="G6" s="39">
        <v>35</v>
      </c>
      <c r="H6" s="39">
        <v>35</v>
      </c>
      <c r="I6" s="39"/>
      <c r="J6" s="39"/>
      <c r="K6" s="39"/>
      <c r="L6" s="39"/>
      <c r="M6" s="68" t="s">
        <v>480</v>
      </c>
      <c r="N6" s="68" t="s">
        <v>810</v>
      </c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x14ac:dyDescent="0.3">
      <c r="A7" s="70"/>
      <c r="B7" s="70"/>
      <c r="C7" s="70" t="s">
        <v>481</v>
      </c>
      <c r="D7" s="70" t="s">
        <v>482</v>
      </c>
      <c r="E7" s="17" t="s">
        <v>320</v>
      </c>
      <c r="F7" s="17" t="s">
        <v>320</v>
      </c>
      <c r="G7" s="17" t="s">
        <v>320</v>
      </c>
      <c r="H7" s="17" t="s">
        <v>320</v>
      </c>
      <c r="I7" s="38"/>
      <c r="J7" s="38"/>
      <c r="K7" s="38"/>
      <c r="L7" s="38"/>
      <c r="M7" s="70" t="s">
        <v>483</v>
      </c>
      <c r="N7" s="70" t="s">
        <v>810</v>
      </c>
      <c r="O7" s="70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</row>
    <row r="8" spans="1:31" x14ac:dyDescent="0.3">
      <c r="A8" s="70"/>
      <c r="B8" s="70"/>
      <c r="C8" s="70" t="s">
        <v>484</v>
      </c>
      <c r="D8" s="70" t="s">
        <v>485</v>
      </c>
      <c r="E8" s="17" t="s">
        <v>25</v>
      </c>
      <c r="F8" s="17" t="s">
        <v>25</v>
      </c>
      <c r="G8" s="17" t="s">
        <v>25</v>
      </c>
      <c r="H8" s="17" t="s">
        <v>25</v>
      </c>
      <c r="I8" s="38"/>
      <c r="J8" s="38"/>
      <c r="K8" s="38"/>
      <c r="L8" s="38"/>
      <c r="M8" s="70" t="s">
        <v>480</v>
      </c>
      <c r="N8" s="70" t="s">
        <v>810</v>
      </c>
      <c r="O8" s="70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31" x14ac:dyDescent="0.3">
      <c r="A9" s="70"/>
      <c r="B9" s="70"/>
      <c r="C9" s="70" t="s">
        <v>486</v>
      </c>
      <c r="D9" s="70" t="s">
        <v>487</v>
      </c>
      <c r="E9" s="17" t="s">
        <v>25</v>
      </c>
      <c r="F9" s="17" t="s">
        <v>25</v>
      </c>
      <c r="G9" s="17" t="s">
        <v>25</v>
      </c>
      <c r="H9" s="17" t="s">
        <v>25</v>
      </c>
      <c r="I9" s="38"/>
      <c r="J9" s="38"/>
      <c r="K9" s="38"/>
      <c r="L9" s="38"/>
      <c r="M9" s="70" t="s">
        <v>488</v>
      </c>
      <c r="N9" s="70" t="s">
        <v>600</v>
      </c>
      <c r="O9" s="70">
        <v>10801</v>
      </c>
      <c r="P9" s="73"/>
      <c r="Q9" s="73"/>
      <c r="R9" s="73"/>
      <c r="S9" s="73"/>
      <c r="T9" s="73"/>
      <c r="U9" s="73"/>
      <c r="V9" s="73"/>
      <c r="W9" s="73"/>
      <c r="X9" s="73">
        <f>'Boekhouding 2025'!F62</f>
        <v>600</v>
      </c>
      <c r="Y9" s="73">
        <f>'Boekhouding 2025'!G62</f>
        <v>0</v>
      </c>
      <c r="Z9" s="73">
        <f>'Boekhouding 2026'!F62</f>
        <v>600</v>
      </c>
      <c r="AA9" s="73">
        <f>'Boekhouding 2026'!G62</f>
        <v>0</v>
      </c>
      <c r="AB9" s="73">
        <f>'Boekhouding 2027'!F62</f>
        <v>600</v>
      </c>
      <c r="AC9" s="73">
        <f>'Boekhouding 2027'!G62</f>
        <v>0</v>
      </c>
      <c r="AD9" s="73">
        <f>'Boekhouding 2028'!F62</f>
        <v>600</v>
      </c>
      <c r="AE9" s="73">
        <f>'Boekhouding 2028'!G62</f>
        <v>0</v>
      </c>
    </row>
    <row r="10" spans="1:31" x14ac:dyDescent="0.3">
      <c r="A10" s="70"/>
      <c r="B10" s="70"/>
      <c r="C10" s="70" t="s">
        <v>489</v>
      </c>
      <c r="D10" s="70" t="s">
        <v>490</v>
      </c>
      <c r="E10" s="17" t="s">
        <v>25</v>
      </c>
      <c r="F10" s="17" t="s">
        <v>25</v>
      </c>
      <c r="G10" s="17" t="s">
        <v>25</v>
      </c>
      <c r="H10" s="17" t="s">
        <v>25</v>
      </c>
      <c r="I10" s="38"/>
      <c r="J10" s="38"/>
      <c r="K10" s="38"/>
      <c r="L10" s="38"/>
      <c r="M10" s="70" t="s">
        <v>491</v>
      </c>
      <c r="N10" s="70" t="s">
        <v>810</v>
      </c>
      <c r="O10" s="70">
        <v>10802</v>
      </c>
      <c r="P10" s="73"/>
      <c r="Q10" s="73"/>
      <c r="R10" s="73"/>
      <c r="S10" s="73"/>
      <c r="T10" s="73"/>
      <c r="U10" s="73"/>
      <c r="V10" s="73"/>
      <c r="W10" s="73"/>
      <c r="X10" s="73">
        <f>'Boekhouding 2025'!F63</f>
        <v>25000</v>
      </c>
      <c r="Y10" s="73">
        <f>'Boekhouding 2025'!G63</f>
        <v>0</v>
      </c>
      <c r="Z10" s="73">
        <f>'Boekhouding 2026'!F63</f>
        <v>25500</v>
      </c>
      <c r="AA10" s="73">
        <f>'Boekhouding 2026'!G63</f>
        <v>0</v>
      </c>
      <c r="AB10" s="73">
        <f>'Boekhouding 2027'!F63</f>
        <v>26000</v>
      </c>
      <c r="AC10" s="73">
        <f>'Boekhouding 2027'!G63</f>
        <v>0</v>
      </c>
      <c r="AD10" s="73">
        <f>'Boekhouding 2028'!F63</f>
        <v>27000</v>
      </c>
      <c r="AE10" s="73">
        <f>'Boekhouding 2028'!G63</f>
        <v>0</v>
      </c>
    </row>
    <row r="11" spans="1:31" s="77" customFormat="1" ht="28.8" x14ac:dyDescent="0.3">
      <c r="A11" s="68"/>
      <c r="B11" s="68" t="s">
        <v>492</v>
      </c>
      <c r="C11" s="68"/>
      <c r="D11" s="37" t="s">
        <v>493</v>
      </c>
      <c r="E11" s="88">
        <v>0.95</v>
      </c>
      <c r="F11" s="88">
        <v>0.95</v>
      </c>
      <c r="G11" s="88">
        <v>0.95</v>
      </c>
      <c r="H11" s="88">
        <v>1</v>
      </c>
      <c r="I11" s="89"/>
      <c r="J11" s="90"/>
      <c r="K11" s="49"/>
      <c r="L11" s="39"/>
      <c r="M11" s="68" t="s">
        <v>494</v>
      </c>
      <c r="N11" s="68" t="s">
        <v>600</v>
      </c>
      <c r="O11" s="68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 x14ac:dyDescent="0.3">
      <c r="A12" s="70"/>
      <c r="B12" s="70"/>
      <c r="C12" s="70" t="s">
        <v>495</v>
      </c>
      <c r="D12" s="70" t="s">
        <v>496</v>
      </c>
      <c r="E12" s="17" t="s">
        <v>25</v>
      </c>
      <c r="F12" s="17" t="s">
        <v>25</v>
      </c>
      <c r="G12" s="17" t="s">
        <v>25</v>
      </c>
      <c r="H12" s="17" t="s">
        <v>25</v>
      </c>
      <c r="I12" s="38"/>
      <c r="J12" s="38"/>
      <c r="K12" s="38"/>
      <c r="L12" s="38"/>
      <c r="M12" s="70" t="s">
        <v>497</v>
      </c>
      <c r="N12" s="70" t="s">
        <v>600</v>
      </c>
      <c r="O12" s="70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31" x14ac:dyDescent="0.3">
      <c r="A13" s="70"/>
      <c r="B13" s="70"/>
      <c r="C13" s="70" t="s">
        <v>498</v>
      </c>
      <c r="D13" s="70" t="s">
        <v>499</v>
      </c>
      <c r="E13" s="17" t="s">
        <v>320</v>
      </c>
      <c r="F13" s="17" t="s">
        <v>320</v>
      </c>
      <c r="G13" s="17" t="s">
        <v>320</v>
      </c>
      <c r="H13" s="17" t="s">
        <v>320</v>
      </c>
      <c r="I13" s="39"/>
      <c r="J13" s="39"/>
      <c r="K13" s="39"/>
      <c r="L13" s="39"/>
      <c r="M13" s="68" t="s">
        <v>500</v>
      </c>
      <c r="N13" s="70" t="s">
        <v>600</v>
      </c>
      <c r="O13" s="70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31" x14ac:dyDescent="0.3">
      <c r="A14" s="70"/>
      <c r="B14" s="70"/>
      <c r="C14" s="70" t="s">
        <v>501</v>
      </c>
      <c r="D14" s="70" t="s">
        <v>502</v>
      </c>
      <c r="E14" s="17" t="s">
        <v>25</v>
      </c>
      <c r="F14" s="17" t="s">
        <v>25</v>
      </c>
      <c r="G14" s="17" t="s">
        <v>25</v>
      </c>
      <c r="H14" s="17" t="s">
        <v>25</v>
      </c>
      <c r="I14" s="38"/>
      <c r="J14" s="38"/>
      <c r="K14" s="38"/>
      <c r="L14" s="38"/>
      <c r="M14" s="70" t="s">
        <v>503</v>
      </c>
      <c r="N14" s="70" t="s">
        <v>600</v>
      </c>
      <c r="O14" s="70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31" x14ac:dyDescent="0.3">
      <c r="A15" s="70"/>
      <c r="B15" s="70"/>
      <c r="C15" s="70" t="s">
        <v>504</v>
      </c>
      <c r="D15" s="70" t="s">
        <v>505</v>
      </c>
      <c r="E15" s="17" t="s">
        <v>25</v>
      </c>
      <c r="F15" s="17" t="s">
        <v>25</v>
      </c>
      <c r="G15" s="17" t="s">
        <v>25</v>
      </c>
      <c r="H15" s="17" t="s">
        <v>25</v>
      </c>
      <c r="I15" s="38"/>
      <c r="J15" s="38"/>
      <c r="K15" s="38"/>
      <c r="L15" s="38"/>
      <c r="M15" s="41" t="s">
        <v>506</v>
      </c>
      <c r="N15" s="70" t="s">
        <v>600</v>
      </c>
      <c r="O15" s="80"/>
      <c r="P15" s="81"/>
      <c r="Q15" s="81"/>
      <c r="R15" s="81"/>
      <c r="S15" s="81"/>
      <c r="T15" s="81"/>
      <c r="U15" s="81"/>
      <c r="V15" s="81"/>
      <c r="W15" s="81"/>
      <c r="X15" s="73"/>
      <c r="Y15" s="73"/>
      <c r="Z15" s="73"/>
      <c r="AA15" s="73"/>
      <c r="AB15" s="73"/>
      <c r="AC15" s="73"/>
      <c r="AD15" s="73"/>
      <c r="AE15" s="73"/>
    </row>
    <row r="16" spans="1:31" s="77" customFormat="1" x14ac:dyDescent="0.3">
      <c r="A16" s="70"/>
      <c r="B16" s="70"/>
      <c r="C16" s="70" t="s">
        <v>507</v>
      </c>
      <c r="D16" s="70" t="s">
        <v>508</v>
      </c>
      <c r="E16" s="17" t="s">
        <v>25</v>
      </c>
      <c r="F16" s="17" t="s">
        <v>25</v>
      </c>
      <c r="G16" s="17" t="s">
        <v>25</v>
      </c>
      <c r="H16" s="17" t="s">
        <v>25</v>
      </c>
      <c r="I16" s="38"/>
      <c r="J16" s="38"/>
      <c r="K16" s="38"/>
      <c r="L16" s="38"/>
      <c r="M16" s="70" t="s">
        <v>509</v>
      </c>
      <c r="N16" s="68" t="s">
        <v>600</v>
      </c>
      <c r="O16" s="70">
        <v>10803</v>
      </c>
      <c r="P16" s="81"/>
      <c r="Q16" s="81"/>
      <c r="R16" s="81"/>
      <c r="S16" s="81"/>
      <c r="T16" s="81"/>
      <c r="U16" s="81"/>
      <c r="V16" s="81"/>
      <c r="W16" s="81"/>
      <c r="X16" s="81">
        <f>'Boekhouding 2025'!F64</f>
        <v>100</v>
      </c>
      <c r="Y16" s="81">
        <f>'Boekhouding 2025'!G64</f>
        <v>0</v>
      </c>
      <c r="Z16" s="81">
        <f>'Boekhouding 2026'!F64</f>
        <v>100</v>
      </c>
      <c r="AA16" s="81">
        <f>'Boekhouding 2026'!G64</f>
        <v>0</v>
      </c>
      <c r="AB16" s="81">
        <f>'Boekhouding 2027'!F64</f>
        <v>100</v>
      </c>
      <c r="AC16" s="81">
        <f>'Boekhouding 2027'!G64</f>
        <v>0</v>
      </c>
      <c r="AD16" s="81">
        <f>'Boekhouding 2028'!F64</f>
        <v>100</v>
      </c>
      <c r="AE16" s="81">
        <f>'Boekhouding 2028'!G64</f>
        <v>0</v>
      </c>
    </row>
    <row r="17" spans="1:31" s="77" customFormat="1" ht="28.8" x14ac:dyDescent="0.3">
      <c r="A17" s="68"/>
      <c r="B17" s="68" t="s">
        <v>510</v>
      </c>
      <c r="C17" s="68"/>
      <c r="D17" s="37" t="s">
        <v>511</v>
      </c>
      <c r="E17" s="39">
        <v>4</v>
      </c>
      <c r="F17" s="39">
        <v>6</v>
      </c>
      <c r="G17" s="39">
        <v>6</v>
      </c>
      <c r="H17" s="39">
        <v>8</v>
      </c>
      <c r="I17" s="39"/>
      <c r="J17" s="39"/>
      <c r="K17" s="39"/>
      <c r="L17" s="39"/>
      <c r="M17" s="68" t="s">
        <v>512</v>
      </c>
      <c r="N17" s="70" t="s">
        <v>600</v>
      </c>
      <c r="O17" s="70"/>
      <c r="P17" s="81"/>
      <c r="Q17" s="81"/>
      <c r="R17" s="81"/>
      <c r="S17" s="81"/>
      <c r="T17" s="81"/>
      <c r="U17" s="81"/>
      <c r="V17" s="81"/>
      <c r="W17" s="81"/>
      <c r="X17" s="73"/>
      <c r="Y17" s="73"/>
      <c r="Z17" s="73"/>
      <c r="AA17" s="73"/>
      <c r="AB17" s="73"/>
      <c r="AC17" s="73"/>
      <c r="AD17" s="73"/>
      <c r="AE17" s="73"/>
    </row>
    <row r="18" spans="1:31" x14ac:dyDescent="0.3">
      <c r="A18" s="70"/>
      <c r="B18" s="70"/>
      <c r="C18" s="70" t="s">
        <v>513</v>
      </c>
      <c r="D18" s="70" t="s">
        <v>514</v>
      </c>
      <c r="E18" s="17" t="s">
        <v>25</v>
      </c>
      <c r="F18" s="17" t="s">
        <v>25</v>
      </c>
      <c r="G18" s="17" t="s">
        <v>25</v>
      </c>
      <c r="H18" s="17" t="s">
        <v>25</v>
      </c>
      <c r="I18" s="38"/>
      <c r="J18" s="38"/>
      <c r="K18" s="38"/>
      <c r="L18" s="38"/>
      <c r="M18" s="70" t="s">
        <v>515</v>
      </c>
      <c r="N18" s="70" t="s">
        <v>600</v>
      </c>
      <c r="O18" s="70"/>
      <c r="P18" s="81"/>
      <c r="Q18" s="81"/>
      <c r="R18" s="81"/>
      <c r="S18" s="81"/>
      <c r="T18" s="81"/>
      <c r="U18" s="81"/>
      <c r="V18" s="81"/>
      <c r="W18" s="81"/>
      <c r="X18" s="73"/>
      <c r="Y18" s="73"/>
      <c r="Z18" s="73"/>
      <c r="AA18" s="73"/>
      <c r="AB18" s="73"/>
      <c r="AC18" s="73"/>
      <c r="AD18" s="73"/>
      <c r="AE18" s="73"/>
    </row>
  </sheetData>
  <mergeCells count="7">
    <mergeCell ref="X3:AE3"/>
    <mergeCell ref="A1:N1"/>
    <mergeCell ref="A2:F2"/>
    <mergeCell ref="G2:N2"/>
    <mergeCell ref="E3:H3"/>
    <mergeCell ref="I3:L3"/>
    <mergeCell ref="P3:W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08CB-EB87-4B12-AF1B-F79F2797E21D}">
  <sheetPr>
    <tabColor rgb="FF00B050"/>
  </sheetPr>
  <dimension ref="A1:AE12"/>
  <sheetViews>
    <sheetView zoomScaleNormal="100" workbookViewId="0">
      <selection activeCell="A6" sqref="A6"/>
    </sheetView>
  </sheetViews>
  <sheetFormatPr defaultColWidth="9.109375"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9.5546875" style="71" customWidth="1"/>
    <col min="5" max="12" width="5.5546875" style="58" customWidth="1"/>
    <col min="13" max="13" width="33.6640625" style="71" customWidth="1"/>
    <col min="14" max="14" width="18" style="71" bestFit="1" customWidth="1"/>
    <col min="15" max="15" width="9.109375" style="71"/>
    <col min="16" max="23" width="16.88671875" style="72" hidden="1" customWidth="1"/>
    <col min="24" max="31" width="16.88671875" style="72" customWidth="1"/>
    <col min="32" max="16384" width="9.109375" style="71"/>
  </cols>
  <sheetData>
    <row r="1" spans="1:31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31" ht="26.4" thickBot="1" x14ac:dyDescent="0.35">
      <c r="A2" s="118" t="s">
        <v>182</v>
      </c>
      <c r="B2" s="119"/>
      <c r="C2" s="119"/>
      <c r="D2" s="119"/>
      <c r="E2" s="119"/>
      <c r="F2" s="120"/>
      <c r="G2" s="119" t="s">
        <v>93</v>
      </c>
      <c r="H2" s="119"/>
      <c r="I2" s="119"/>
      <c r="J2" s="119"/>
      <c r="K2" s="119"/>
      <c r="L2" s="119"/>
      <c r="M2" s="119"/>
      <c r="N2" s="120"/>
    </row>
    <row r="3" spans="1:31" s="69" customFormat="1" x14ac:dyDescent="0.3">
      <c r="E3" s="121" t="s">
        <v>183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2025</v>
      </c>
      <c r="F4" s="38">
        <v>2026</v>
      </c>
      <c r="G4" s="38">
        <v>2027</v>
      </c>
      <c r="H4" s="38">
        <v>2028</v>
      </c>
      <c r="I4" s="38">
        <v>2025</v>
      </c>
      <c r="J4" s="38">
        <v>2026</v>
      </c>
      <c r="K4" s="38">
        <v>2027</v>
      </c>
      <c r="L4" s="38">
        <v>2028</v>
      </c>
      <c r="M4" s="70"/>
      <c r="N4" s="70" t="s">
        <v>334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ht="43.2" x14ac:dyDescent="0.3">
      <c r="A5" s="19" t="s">
        <v>516</v>
      </c>
      <c r="B5" s="19"/>
      <c r="C5" s="19"/>
      <c r="D5" s="74" t="s">
        <v>517</v>
      </c>
      <c r="E5" s="17" t="s">
        <v>323</v>
      </c>
      <c r="F5" s="17" t="s">
        <v>323</v>
      </c>
      <c r="G5" s="17" t="s">
        <v>323</v>
      </c>
      <c r="H5" s="17" t="s">
        <v>323</v>
      </c>
      <c r="I5" s="44"/>
      <c r="J5" s="44"/>
      <c r="K5" s="38"/>
      <c r="L5" s="44"/>
      <c r="M5" s="19" t="s">
        <v>518</v>
      </c>
      <c r="N5" s="19" t="s">
        <v>600</v>
      </c>
      <c r="O5" s="19" t="s">
        <v>789</v>
      </c>
      <c r="P5" s="75"/>
      <c r="Q5" s="75"/>
      <c r="R5" s="75"/>
      <c r="S5" s="75"/>
      <c r="T5" s="75"/>
      <c r="U5" s="75"/>
      <c r="V5" s="75"/>
      <c r="W5" s="75"/>
      <c r="X5" s="75">
        <f t="shared" ref="X5:AE5" si="0">SUM(X6:X12)</f>
        <v>6400</v>
      </c>
      <c r="Y5" s="75">
        <f t="shared" si="0"/>
        <v>400</v>
      </c>
      <c r="Z5" s="75">
        <f t="shared" si="0"/>
        <v>7400</v>
      </c>
      <c r="AA5" s="75">
        <f t="shared" si="0"/>
        <v>400</v>
      </c>
      <c r="AB5" s="75">
        <f t="shared" si="0"/>
        <v>7900</v>
      </c>
      <c r="AC5" s="75">
        <f t="shared" si="0"/>
        <v>400</v>
      </c>
      <c r="AD5" s="75">
        <f t="shared" si="0"/>
        <v>8400</v>
      </c>
      <c r="AE5" s="75">
        <f t="shared" si="0"/>
        <v>400</v>
      </c>
    </row>
    <row r="6" spans="1:31" s="77" customFormat="1" ht="28.8" x14ac:dyDescent="0.3">
      <c r="A6" s="68"/>
      <c r="B6" s="68" t="s">
        <v>519</v>
      </c>
      <c r="C6" s="68"/>
      <c r="D6" s="37" t="s">
        <v>520</v>
      </c>
      <c r="E6" s="17" t="s">
        <v>356</v>
      </c>
      <c r="F6" s="17" t="s">
        <v>356</v>
      </c>
      <c r="G6" s="17" t="s">
        <v>356</v>
      </c>
      <c r="H6" s="17" t="s">
        <v>356</v>
      </c>
      <c r="I6" s="39"/>
      <c r="J6" s="39"/>
      <c r="K6" s="39"/>
      <c r="L6" s="39"/>
      <c r="M6" s="68" t="s">
        <v>521</v>
      </c>
      <c r="N6" s="68" t="s">
        <v>600</v>
      </c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x14ac:dyDescent="0.3">
      <c r="A7" s="70"/>
      <c r="B7" s="70"/>
      <c r="C7" s="70" t="s">
        <v>522</v>
      </c>
      <c r="D7" s="70" t="s">
        <v>523</v>
      </c>
      <c r="E7" s="17" t="s">
        <v>25</v>
      </c>
      <c r="F7" s="17" t="s">
        <v>25</v>
      </c>
      <c r="G7" s="17" t="s">
        <v>25</v>
      </c>
      <c r="H7" s="17" t="s">
        <v>25</v>
      </c>
      <c r="I7" s="38"/>
      <c r="J7" s="38"/>
      <c r="K7" s="38"/>
      <c r="L7" s="38"/>
      <c r="M7" s="70" t="s">
        <v>524</v>
      </c>
      <c r="N7" s="70" t="s">
        <v>600</v>
      </c>
      <c r="O7" s="70">
        <v>10901</v>
      </c>
      <c r="P7" s="73"/>
      <c r="Q7" s="73"/>
      <c r="R7" s="73"/>
      <c r="S7" s="73"/>
      <c r="T7" s="73"/>
      <c r="U7" s="73"/>
      <c r="V7" s="73"/>
      <c r="W7" s="73"/>
      <c r="X7" s="73">
        <f>'Boekhouding 2025'!F66</f>
        <v>250</v>
      </c>
      <c r="Y7" s="73">
        <f>'Boekhouding 2025'!G66</f>
        <v>0</v>
      </c>
      <c r="Z7" s="73">
        <f>'Boekhouding 2026'!F66</f>
        <v>250</v>
      </c>
      <c r="AA7" s="73">
        <f>'Boekhouding 2026'!G66</f>
        <v>0</v>
      </c>
      <c r="AB7" s="73">
        <f>'Boekhouding 2027'!F66</f>
        <v>250</v>
      </c>
      <c r="AC7" s="73">
        <f>'Boekhouding 2027'!G66</f>
        <v>0</v>
      </c>
      <c r="AD7" s="73">
        <f>'Boekhouding 2028'!F66</f>
        <v>250</v>
      </c>
      <c r="AE7" s="73">
        <f>'Boekhouding 2028'!G66</f>
        <v>0</v>
      </c>
    </row>
    <row r="8" spans="1:31" x14ac:dyDescent="0.3">
      <c r="A8" s="70"/>
      <c r="B8" s="70"/>
      <c r="C8" s="70" t="s">
        <v>525</v>
      </c>
      <c r="D8" s="70" t="s">
        <v>526</v>
      </c>
      <c r="E8" s="17" t="s">
        <v>25</v>
      </c>
      <c r="F8" s="17" t="s">
        <v>25</v>
      </c>
      <c r="G8" s="17" t="s">
        <v>25</v>
      </c>
      <c r="H8" s="17" t="s">
        <v>25</v>
      </c>
      <c r="I8" s="38"/>
      <c r="J8" s="38"/>
      <c r="K8" s="38"/>
      <c r="L8" s="38"/>
      <c r="M8" s="70" t="s">
        <v>527</v>
      </c>
      <c r="N8" s="70" t="s">
        <v>600</v>
      </c>
      <c r="O8" s="70">
        <v>10902</v>
      </c>
      <c r="P8" s="73"/>
      <c r="Q8" s="73"/>
      <c r="R8" s="73"/>
      <c r="S8" s="73"/>
      <c r="T8" s="73"/>
      <c r="U8" s="73"/>
      <c r="V8" s="73"/>
      <c r="W8" s="73"/>
      <c r="X8" s="73">
        <f>'Boekhouding 2025'!F67</f>
        <v>150</v>
      </c>
      <c r="Y8" s="73">
        <f>'Boekhouding 2025'!G67</f>
        <v>0</v>
      </c>
      <c r="Z8" s="73">
        <f>'Boekhouding 2026'!F67</f>
        <v>150</v>
      </c>
      <c r="AA8" s="73">
        <f>'Boekhouding 2026'!G67</f>
        <v>0</v>
      </c>
      <c r="AB8" s="73">
        <f>'Boekhouding 2027'!F67</f>
        <v>150</v>
      </c>
      <c r="AC8" s="73">
        <f>'Boekhouding 2027'!G67</f>
        <v>0</v>
      </c>
      <c r="AD8" s="73">
        <f>'Boekhouding 2028'!F67</f>
        <v>150</v>
      </c>
      <c r="AE8" s="73">
        <f>'Boekhouding 2028'!G67</f>
        <v>0</v>
      </c>
    </row>
    <row r="9" spans="1:31" x14ac:dyDescent="0.3">
      <c r="A9" s="70"/>
      <c r="B9" s="70"/>
      <c r="C9" s="70" t="s">
        <v>528</v>
      </c>
      <c r="D9" s="70" t="s">
        <v>529</v>
      </c>
      <c r="E9" s="17" t="s">
        <v>25</v>
      </c>
      <c r="F9" s="17" t="s">
        <v>25</v>
      </c>
      <c r="G9" s="17" t="s">
        <v>25</v>
      </c>
      <c r="H9" s="17" t="s">
        <v>25</v>
      </c>
      <c r="I9" s="38"/>
      <c r="J9" s="38"/>
      <c r="K9" s="38"/>
      <c r="L9" s="38"/>
      <c r="M9" s="70" t="s">
        <v>530</v>
      </c>
      <c r="N9" s="70" t="s">
        <v>600</v>
      </c>
      <c r="O9" s="70">
        <v>10903</v>
      </c>
      <c r="P9" s="73"/>
      <c r="Q9" s="73"/>
      <c r="R9" s="73"/>
      <c r="S9" s="73"/>
      <c r="T9" s="73"/>
      <c r="U9" s="73"/>
      <c r="V9" s="73"/>
      <c r="W9" s="73"/>
      <c r="X9" s="73">
        <f>'Boekhouding 2025'!F68</f>
        <v>1500</v>
      </c>
      <c r="Y9" s="73">
        <f>'Boekhouding 2025'!G68</f>
        <v>400</v>
      </c>
      <c r="Z9" s="73">
        <f>'Boekhouding 2026'!F68</f>
        <v>2000</v>
      </c>
      <c r="AA9" s="73">
        <f>'Boekhouding 2026'!G68</f>
        <v>400</v>
      </c>
      <c r="AB9" s="73">
        <f>'Boekhouding 2027'!F68</f>
        <v>2000</v>
      </c>
      <c r="AC9" s="73">
        <f>'Boekhouding 2027'!G68</f>
        <v>400</v>
      </c>
      <c r="AD9" s="73">
        <f>'Boekhouding 2028'!F68</f>
        <v>2000</v>
      </c>
      <c r="AE9" s="73">
        <f>'Boekhouding 2028'!G68</f>
        <v>400</v>
      </c>
    </row>
    <row r="10" spans="1:31" s="77" customFormat="1" ht="43.2" x14ac:dyDescent="0.3">
      <c r="A10" s="68"/>
      <c r="B10" s="68" t="s">
        <v>531</v>
      </c>
      <c r="C10" s="68"/>
      <c r="D10" s="37" t="s">
        <v>532</v>
      </c>
      <c r="E10" s="39">
        <v>12</v>
      </c>
      <c r="F10" s="39">
        <v>12</v>
      </c>
      <c r="G10" s="39">
        <v>12</v>
      </c>
      <c r="H10" s="39">
        <v>12</v>
      </c>
      <c r="I10" s="39"/>
      <c r="J10" s="39"/>
      <c r="K10" s="39"/>
      <c r="L10" s="39"/>
      <c r="M10" s="68" t="s">
        <v>533</v>
      </c>
      <c r="N10" s="68" t="s">
        <v>810</v>
      </c>
      <c r="O10" s="68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x14ac:dyDescent="0.3">
      <c r="A11" s="70"/>
      <c r="B11" s="70"/>
      <c r="C11" s="70" t="s">
        <v>534</v>
      </c>
      <c r="D11" s="70" t="s">
        <v>97</v>
      </c>
      <c r="E11" s="17" t="s">
        <v>25</v>
      </c>
      <c r="F11" s="17" t="s">
        <v>25</v>
      </c>
      <c r="G11" s="17" t="s">
        <v>25</v>
      </c>
      <c r="H11" s="17" t="s">
        <v>25</v>
      </c>
      <c r="I11" s="38"/>
      <c r="J11" s="38"/>
      <c r="K11" s="38"/>
      <c r="L11" s="38"/>
      <c r="M11" s="70" t="s">
        <v>533</v>
      </c>
      <c r="N11" s="70" t="s">
        <v>810</v>
      </c>
      <c r="O11" s="70">
        <v>10904</v>
      </c>
      <c r="P11" s="73"/>
      <c r="Q11" s="73"/>
      <c r="R11" s="73"/>
      <c r="S11" s="73"/>
      <c r="T11" s="73"/>
      <c r="U11" s="73"/>
      <c r="V11" s="73"/>
      <c r="W11" s="73"/>
      <c r="X11" s="73">
        <f>'Boekhouding 2025'!F69</f>
        <v>4500</v>
      </c>
      <c r="Y11" s="73">
        <f>'Boekhouding 2025'!G69</f>
        <v>0</v>
      </c>
      <c r="Z11" s="73">
        <f>'Boekhouding 2026'!F69</f>
        <v>5000</v>
      </c>
      <c r="AA11" s="73">
        <f>'Boekhouding 2026'!G69</f>
        <v>0</v>
      </c>
      <c r="AB11" s="73">
        <f>'Boekhouding 2027'!F69</f>
        <v>5500</v>
      </c>
      <c r="AC11" s="73">
        <f>'Boekhouding 2027'!G69</f>
        <v>0</v>
      </c>
      <c r="AD11" s="73">
        <f>'Boekhouding 2028'!F69</f>
        <v>6000</v>
      </c>
      <c r="AE11" s="73">
        <f>'Boekhouding 2028'!G69</f>
        <v>0</v>
      </c>
    </row>
    <row r="12" spans="1:31" x14ac:dyDescent="0.3">
      <c r="A12" s="70"/>
      <c r="B12" s="70"/>
      <c r="C12" s="70" t="s">
        <v>535</v>
      </c>
      <c r="D12" s="70" t="s">
        <v>536</v>
      </c>
      <c r="E12" s="17" t="s">
        <v>25</v>
      </c>
      <c r="F12" s="17" t="s">
        <v>25</v>
      </c>
      <c r="G12" s="17" t="s">
        <v>25</v>
      </c>
      <c r="H12" s="17" t="s">
        <v>25</v>
      </c>
      <c r="I12" s="38"/>
      <c r="J12" s="38"/>
      <c r="K12" s="38"/>
      <c r="L12" s="38"/>
      <c r="M12" s="70" t="s">
        <v>537</v>
      </c>
      <c r="N12" s="70" t="s">
        <v>810</v>
      </c>
      <c r="O12" s="70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</sheetData>
  <mergeCells count="7">
    <mergeCell ref="X3:AE3"/>
    <mergeCell ref="A1:N1"/>
    <mergeCell ref="A2:F2"/>
    <mergeCell ref="G2:N2"/>
    <mergeCell ref="E3:H3"/>
    <mergeCell ref="I3:L3"/>
    <mergeCell ref="P3:W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B64B-CAFC-43A3-BADC-6AA9613C35AF}">
  <sheetPr>
    <tabColor rgb="FF00B050"/>
  </sheetPr>
  <dimension ref="A1:AE27"/>
  <sheetViews>
    <sheetView zoomScaleNormal="100" workbookViewId="0">
      <selection activeCell="D11" sqref="D11"/>
    </sheetView>
  </sheetViews>
  <sheetFormatPr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8.88671875" style="71" bestFit="1" customWidth="1"/>
    <col min="5" max="12" width="5.5546875" style="58" customWidth="1"/>
    <col min="13" max="13" width="26.88671875" style="71" customWidth="1"/>
    <col min="14" max="14" width="18" style="71" customWidth="1"/>
    <col min="15" max="15" width="8.88671875" style="71"/>
    <col min="16" max="23" width="16.88671875" style="72" hidden="1" customWidth="1"/>
    <col min="24" max="31" width="16.88671875" style="72" customWidth="1"/>
    <col min="32" max="16384" width="8.88671875" style="71"/>
  </cols>
  <sheetData>
    <row r="1" spans="1:31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31" ht="26.4" thickBot="1" x14ac:dyDescent="0.35">
      <c r="A2" s="118" t="s">
        <v>182</v>
      </c>
      <c r="B2" s="119"/>
      <c r="C2" s="119"/>
      <c r="D2" s="119"/>
      <c r="E2" s="119"/>
      <c r="F2" s="120"/>
      <c r="G2" s="119" t="s">
        <v>12</v>
      </c>
      <c r="H2" s="119"/>
      <c r="I2" s="119"/>
      <c r="J2" s="119"/>
      <c r="K2" s="119"/>
      <c r="L2" s="119"/>
      <c r="M2" s="119"/>
      <c r="N2" s="120"/>
    </row>
    <row r="3" spans="1:31" s="69" customFormat="1" x14ac:dyDescent="0.3">
      <c r="E3" s="121" t="s">
        <v>183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2025</v>
      </c>
      <c r="F4" s="38">
        <v>2026</v>
      </c>
      <c r="G4" s="38">
        <v>2027</v>
      </c>
      <c r="H4" s="38">
        <v>2028</v>
      </c>
      <c r="I4" s="38">
        <v>2025</v>
      </c>
      <c r="J4" s="38">
        <v>2026</v>
      </c>
      <c r="K4" s="38">
        <v>2027</v>
      </c>
      <c r="L4" s="38">
        <v>2028</v>
      </c>
      <c r="M4" s="70"/>
      <c r="N4" s="70" t="s">
        <v>538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ht="28.8" x14ac:dyDescent="0.3">
      <c r="A5" s="19" t="s">
        <v>539</v>
      </c>
      <c r="B5" s="19"/>
      <c r="C5" s="19"/>
      <c r="D5" s="74" t="s">
        <v>822</v>
      </c>
      <c r="E5" s="91">
        <v>2.5000000000000001E-2</v>
      </c>
      <c r="F5" s="88">
        <v>0.05</v>
      </c>
      <c r="G5" s="91">
        <v>7.4999999999999997E-2</v>
      </c>
      <c r="H5" s="88">
        <v>0.1</v>
      </c>
      <c r="I5" s="92"/>
      <c r="J5" s="44"/>
      <c r="K5" s="44"/>
      <c r="L5" s="44"/>
      <c r="M5" s="19" t="s">
        <v>540</v>
      </c>
      <c r="N5" s="19" t="s">
        <v>546</v>
      </c>
      <c r="O5" s="19" t="s">
        <v>790</v>
      </c>
      <c r="P5" s="75"/>
      <c r="Q5" s="75"/>
      <c r="R5" s="75"/>
      <c r="S5" s="75"/>
      <c r="T5" s="75"/>
      <c r="U5" s="75"/>
      <c r="V5" s="75"/>
      <c r="W5" s="75"/>
      <c r="X5" s="75">
        <f t="shared" ref="X5:AE5" si="0">SUM(X6:X27)</f>
        <v>49150</v>
      </c>
      <c r="Y5" s="75">
        <f t="shared" si="0"/>
        <v>40000</v>
      </c>
      <c r="Z5" s="75">
        <f t="shared" si="0"/>
        <v>49150</v>
      </c>
      <c r="AA5" s="75">
        <f t="shared" si="0"/>
        <v>40000</v>
      </c>
      <c r="AB5" s="75">
        <f t="shared" si="0"/>
        <v>49150</v>
      </c>
      <c r="AC5" s="75">
        <f t="shared" si="0"/>
        <v>40000</v>
      </c>
      <c r="AD5" s="75">
        <f t="shared" si="0"/>
        <v>49150</v>
      </c>
      <c r="AE5" s="75">
        <f t="shared" si="0"/>
        <v>40000</v>
      </c>
    </row>
    <row r="6" spans="1:31" ht="28.8" x14ac:dyDescent="0.3">
      <c r="A6" s="70"/>
      <c r="B6" s="68" t="s">
        <v>541</v>
      </c>
      <c r="C6" s="68"/>
      <c r="D6" s="37" t="s">
        <v>823</v>
      </c>
      <c r="E6" s="91">
        <v>2.5000000000000001E-2</v>
      </c>
      <c r="F6" s="88">
        <v>0.05</v>
      </c>
      <c r="G6" s="91">
        <v>7.4999999999999997E-2</v>
      </c>
      <c r="H6" s="88">
        <v>0.1</v>
      </c>
      <c r="I6" s="46"/>
      <c r="J6" s="38"/>
      <c r="K6" s="38"/>
      <c r="L6" s="38"/>
      <c r="M6" s="70" t="s">
        <v>542</v>
      </c>
      <c r="N6" s="70" t="s">
        <v>546</v>
      </c>
      <c r="O6" s="70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31" x14ac:dyDescent="0.3">
      <c r="A7" s="70"/>
      <c r="B7" s="70"/>
      <c r="C7" s="70" t="s">
        <v>543</v>
      </c>
      <c r="D7" s="41" t="s">
        <v>544</v>
      </c>
      <c r="E7" s="17" t="s">
        <v>320</v>
      </c>
      <c r="F7" s="17" t="s">
        <v>320</v>
      </c>
      <c r="G7" s="17" t="s">
        <v>320</v>
      </c>
      <c r="H7" s="17" t="s">
        <v>320</v>
      </c>
      <c r="I7" s="38"/>
      <c r="J7" s="38"/>
      <c r="K7" s="38"/>
      <c r="L7" s="38"/>
      <c r="M7" s="70" t="s">
        <v>545</v>
      </c>
      <c r="N7" s="70" t="s">
        <v>546</v>
      </c>
      <c r="O7" s="70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</row>
    <row r="8" spans="1:31" x14ac:dyDescent="0.3">
      <c r="A8" s="70"/>
      <c r="B8" s="70"/>
      <c r="C8" s="70" t="s">
        <v>547</v>
      </c>
      <c r="D8" s="41" t="s">
        <v>548</v>
      </c>
      <c r="E8" s="17" t="s">
        <v>251</v>
      </c>
      <c r="F8" s="17" t="s">
        <v>251</v>
      </c>
      <c r="G8" s="17" t="s">
        <v>251</v>
      </c>
      <c r="H8" s="17" t="s">
        <v>251</v>
      </c>
      <c r="I8" s="38"/>
      <c r="J8" s="38"/>
      <c r="K8" s="38"/>
      <c r="L8" s="38"/>
      <c r="M8" s="70" t="s">
        <v>549</v>
      </c>
      <c r="N8" s="70" t="s">
        <v>546</v>
      </c>
      <c r="O8" s="70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31" ht="28.8" x14ac:dyDescent="0.3">
      <c r="A9" s="70"/>
      <c r="B9" s="70"/>
      <c r="C9" s="70" t="s">
        <v>550</v>
      </c>
      <c r="D9" s="41" t="s">
        <v>551</v>
      </c>
      <c r="E9" s="17" t="s">
        <v>25</v>
      </c>
      <c r="F9" s="17" t="s">
        <v>25</v>
      </c>
      <c r="G9" s="17" t="s">
        <v>25</v>
      </c>
      <c r="H9" s="17" t="s">
        <v>25</v>
      </c>
      <c r="I9" s="38"/>
      <c r="J9" s="38"/>
      <c r="K9" s="38"/>
      <c r="L9" s="38"/>
      <c r="M9" s="41" t="s">
        <v>552</v>
      </c>
      <c r="N9" s="70" t="s">
        <v>546</v>
      </c>
      <c r="O9" s="70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</row>
    <row r="10" spans="1:31" ht="28.8" x14ac:dyDescent="0.3">
      <c r="A10" s="68"/>
      <c r="B10" s="68" t="s">
        <v>553</v>
      </c>
      <c r="C10" s="68"/>
      <c r="D10" s="37" t="s">
        <v>824</v>
      </c>
      <c r="E10" s="91">
        <v>2.5000000000000001E-2</v>
      </c>
      <c r="F10" s="88">
        <v>0.05</v>
      </c>
      <c r="G10" s="91">
        <v>7.4999999999999997E-2</v>
      </c>
      <c r="H10" s="88">
        <v>0.1</v>
      </c>
      <c r="I10" s="46"/>
      <c r="J10" s="38"/>
      <c r="K10" s="38"/>
      <c r="L10" s="38"/>
      <c r="M10" s="70" t="s">
        <v>554</v>
      </c>
      <c r="N10" s="68" t="s">
        <v>546</v>
      </c>
      <c r="O10" s="68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 x14ac:dyDescent="0.3">
      <c r="A11" s="70"/>
      <c r="B11" s="70"/>
      <c r="C11" s="70" t="s">
        <v>555</v>
      </c>
      <c r="D11" s="41" t="s">
        <v>556</v>
      </c>
      <c r="E11" s="17" t="s">
        <v>320</v>
      </c>
      <c r="F11" s="17" t="s">
        <v>320</v>
      </c>
      <c r="G11" s="17" t="s">
        <v>320</v>
      </c>
      <c r="H11" s="17" t="s">
        <v>320</v>
      </c>
      <c r="I11" s="38"/>
      <c r="J11" s="38"/>
      <c r="K11" s="38"/>
      <c r="L11" s="38"/>
      <c r="M11" s="70" t="s">
        <v>557</v>
      </c>
      <c r="N11" s="70" t="s">
        <v>546</v>
      </c>
      <c r="O11" s="70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31" ht="28.8" x14ac:dyDescent="0.3">
      <c r="A12" s="70"/>
      <c r="B12" s="70"/>
      <c r="C12" s="70" t="s">
        <v>558</v>
      </c>
      <c r="D12" s="41" t="s">
        <v>559</v>
      </c>
      <c r="E12" s="17" t="s">
        <v>251</v>
      </c>
      <c r="F12" s="17" t="s">
        <v>251</v>
      </c>
      <c r="G12" s="17" t="s">
        <v>251</v>
      </c>
      <c r="H12" s="17" t="s">
        <v>251</v>
      </c>
      <c r="I12" s="38"/>
      <c r="J12" s="38"/>
      <c r="K12" s="38"/>
      <c r="L12" s="38"/>
      <c r="M12" s="41" t="s">
        <v>560</v>
      </c>
      <c r="N12" s="70" t="s">
        <v>546</v>
      </c>
      <c r="O12" s="70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31" s="77" customFormat="1" x14ac:dyDescent="0.3">
      <c r="A13" s="70"/>
      <c r="B13" s="70"/>
      <c r="C13" s="70" t="s">
        <v>561</v>
      </c>
      <c r="D13" s="41" t="s">
        <v>562</v>
      </c>
      <c r="E13" s="17" t="s">
        <v>251</v>
      </c>
      <c r="F13" s="17" t="s">
        <v>251</v>
      </c>
      <c r="G13" s="17" t="s">
        <v>251</v>
      </c>
      <c r="H13" s="17" t="s">
        <v>251</v>
      </c>
      <c r="I13" s="39"/>
      <c r="J13" s="39"/>
      <c r="K13" s="39"/>
      <c r="L13" s="39"/>
      <c r="M13" s="70" t="s">
        <v>563</v>
      </c>
      <c r="N13" s="70" t="s">
        <v>546</v>
      </c>
      <c r="O13" s="70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31" x14ac:dyDescent="0.3">
      <c r="A14" s="68"/>
      <c r="B14" s="68" t="s">
        <v>564</v>
      </c>
      <c r="C14" s="68"/>
      <c r="D14" s="37" t="s">
        <v>565</v>
      </c>
      <c r="E14" s="17" t="s">
        <v>25</v>
      </c>
      <c r="F14" s="17" t="s">
        <v>25</v>
      </c>
      <c r="G14" s="17" t="s">
        <v>25</v>
      </c>
      <c r="H14" s="17" t="s">
        <v>25</v>
      </c>
      <c r="I14" s="38"/>
      <c r="J14" s="38"/>
      <c r="K14" s="38"/>
      <c r="L14" s="38"/>
      <c r="M14" s="70"/>
      <c r="N14" s="68"/>
      <c r="O14" s="68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31" ht="28.8" x14ac:dyDescent="0.3">
      <c r="A15" s="70"/>
      <c r="B15" s="70"/>
      <c r="C15" s="70" t="s">
        <v>566</v>
      </c>
      <c r="D15" s="41" t="s">
        <v>567</v>
      </c>
      <c r="E15" s="17" t="s">
        <v>23</v>
      </c>
      <c r="F15" s="17" t="s">
        <v>23</v>
      </c>
      <c r="G15" s="17" t="s">
        <v>23</v>
      </c>
      <c r="H15" s="17" t="s">
        <v>23</v>
      </c>
      <c r="I15" s="38"/>
      <c r="J15" s="38"/>
      <c r="K15" s="38"/>
      <c r="L15" s="38"/>
      <c r="M15" s="70" t="s">
        <v>568</v>
      </c>
      <c r="N15" s="70" t="s">
        <v>546</v>
      </c>
      <c r="O15" s="70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spans="1:31" ht="28.8" x14ac:dyDescent="0.3">
      <c r="A16" s="70"/>
      <c r="B16" s="70"/>
      <c r="C16" s="70" t="s">
        <v>569</v>
      </c>
      <c r="D16" s="41" t="s">
        <v>570</v>
      </c>
      <c r="E16" s="17" t="s">
        <v>25</v>
      </c>
      <c r="F16" s="17" t="s">
        <v>25</v>
      </c>
      <c r="G16" s="17" t="s">
        <v>25</v>
      </c>
      <c r="H16" s="17" t="s">
        <v>25</v>
      </c>
      <c r="I16" s="38"/>
      <c r="J16" s="38"/>
      <c r="K16" s="38"/>
      <c r="L16" s="38"/>
      <c r="M16" s="70" t="s">
        <v>470</v>
      </c>
      <c r="N16" s="70" t="s">
        <v>546</v>
      </c>
      <c r="O16" s="70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</row>
    <row r="17" spans="1:31" ht="28.8" x14ac:dyDescent="0.3">
      <c r="A17" s="68"/>
      <c r="B17" s="68" t="s">
        <v>571</v>
      </c>
      <c r="C17" s="68"/>
      <c r="D17" s="37" t="s">
        <v>572</v>
      </c>
      <c r="E17" s="17" t="s">
        <v>25</v>
      </c>
      <c r="F17" s="17" t="s">
        <v>25</v>
      </c>
      <c r="G17" s="17" t="s">
        <v>25</v>
      </c>
      <c r="H17" s="17" t="s">
        <v>25</v>
      </c>
      <c r="I17" s="38"/>
      <c r="J17" s="38"/>
      <c r="K17" s="38"/>
      <c r="L17" s="38"/>
      <c r="M17" s="70"/>
      <c r="N17" s="68"/>
      <c r="O17" s="68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spans="1:31" ht="28.8" x14ac:dyDescent="0.3">
      <c r="A18" s="70"/>
      <c r="B18" s="70"/>
      <c r="C18" s="70" t="s">
        <v>573</v>
      </c>
      <c r="D18" s="41" t="s">
        <v>574</v>
      </c>
      <c r="E18" s="65" t="s">
        <v>255</v>
      </c>
      <c r="F18" s="65" t="s">
        <v>255</v>
      </c>
      <c r="G18" s="65" t="s">
        <v>255</v>
      </c>
      <c r="H18" s="65" t="s">
        <v>255</v>
      </c>
      <c r="I18" s="38"/>
      <c r="J18" s="38"/>
      <c r="K18" s="38"/>
      <c r="L18" s="38"/>
      <c r="M18" s="41" t="s">
        <v>575</v>
      </c>
      <c r="N18" s="70" t="s">
        <v>546</v>
      </c>
      <c r="O18" s="70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ht="27.6" x14ac:dyDescent="0.3">
      <c r="A19" s="70"/>
      <c r="B19" s="70"/>
      <c r="C19" s="70" t="s">
        <v>576</v>
      </c>
      <c r="D19" s="41" t="s">
        <v>577</v>
      </c>
      <c r="E19" s="65" t="s">
        <v>255</v>
      </c>
      <c r="F19" s="65" t="s">
        <v>255</v>
      </c>
      <c r="G19" s="65" t="s">
        <v>255</v>
      </c>
      <c r="H19" s="65" t="s">
        <v>255</v>
      </c>
      <c r="I19" s="38"/>
      <c r="J19" s="38"/>
      <c r="K19" s="38"/>
      <c r="L19" s="38"/>
      <c r="M19" s="93" t="s">
        <v>578</v>
      </c>
      <c r="N19" s="70" t="s">
        <v>546</v>
      </c>
      <c r="O19" s="70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</row>
    <row r="20" spans="1:31" ht="28.8" x14ac:dyDescent="0.3">
      <c r="A20" s="70"/>
      <c r="B20" s="70"/>
      <c r="C20" s="70" t="s">
        <v>579</v>
      </c>
      <c r="D20" s="41" t="s">
        <v>580</v>
      </c>
      <c r="E20" s="65" t="s">
        <v>255</v>
      </c>
      <c r="F20" s="65" t="s">
        <v>255</v>
      </c>
      <c r="G20" s="65" t="s">
        <v>255</v>
      </c>
      <c r="H20" s="65" t="s">
        <v>255</v>
      </c>
      <c r="I20" s="38"/>
      <c r="J20" s="38"/>
      <c r="K20" s="38"/>
      <c r="L20" s="38"/>
      <c r="M20" s="41" t="s">
        <v>581</v>
      </c>
      <c r="N20" s="70" t="s">
        <v>546</v>
      </c>
      <c r="O20" s="70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</row>
    <row r="21" spans="1:31" ht="28.8" x14ac:dyDescent="0.3">
      <c r="A21" s="70"/>
      <c r="B21" s="70"/>
      <c r="C21" s="70" t="s">
        <v>582</v>
      </c>
      <c r="D21" s="41" t="s">
        <v>583</v>
      </c>
      <c r="E21" s="65" t="s">
        <v>255</v>
      </c>
      <c r="F21" s="65" t="s">
        <v>255</v>
      </c>
      <c r="G21" s="65" t="s">
        <v>255</v>
      </c>
      <c r="H21" s="65" t="s">
        <v>255</v>
      </c>
      <c r="I21" s="38"/>
      <c r="J21" s="38"/>
      <c r="K21" s="38"/>
      <c r="L21" s="38"/>
      <c r="M21" s="41" t="s">
        <v>584</v>
      </c>
      <c r="N21" s="70" t="s">
        <v>546</v>
      </c>
      <c r="O21" s="70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</row>
    <row r="22" spans="1:31" ht="28.8" x14ac:dyDescent="0.3">
      <c r="A22" s="70"/>
      <c r="B22" s="70"/>
      <c r="C22" s="70" t="s">
        <v>585</v>
      </c>
      <c r="D22" s="41" t="s">
        <v>586</v>
      </c>
      <c r="E22" s="65" t="s">
        <v>255</v>
      </c>
      <c r="F22" s="65" t="s">
        <v>255</v>
      </c>
      <c r="G22" s="65" t="s">
        <v>255</v>
      </c>
      <c r="H22" s="65" t="s">
        <v>255</v>
      </c>
      <c r="I22" s="38"/>
      <c r="J22" s="38"/>
      <c r="K22" s="38"/>
      <c r="L22" s="38"/>
      <c r="M22" s="41" t="s">
        <v>587</v>
      </c>
      <c r="N22" s="70" t="s">
        <v>546</v>
      </c>
      <c r="O22" s="70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</row>
    <row r="23" spans="1:31" x14ac:dyDescent="0.3">
      <c r="A23" s="68"/>
      <c r="B23" s="68" t="s">
        <v>588</v>
      </c>
      <c r="C23" s="68"/>
      <c r="D23" s="37" t="s">
        <v>589</v>
      </c>
      <c r="E23" s="17" t="s">
        <v>25</v>
      </c>
      <c r="F23" s="17" t="s">
        <v>25</v>
      </c>
      <c r="G23" s="17" t="s">
        <v>25</v>
      </c>
      <c r="H23" s="17" t="s">
        <v>25</v>
      </c>
      <c r="I23" s="38"/>
      <c r="J23" s="38"/>
      <c r="K23" s="38"/>
      <c r="L23" s="38"/>
      <c r="M23" s="68" t="s">
        <v>261</v>
      </c>
      <c r="N23" s="68" t="s">
        <v>546</v>
      </c>
      <c r="O23" s="68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1" x14ac:dyDescent="0.3">
      <c r="A24" s="70"/>
      <c r="B24" s="70"/>
      <c r="C24" s="70" t="s">
        <v>590</v>
      </c>
      <c r="D24" s="41" t="s">
        <v>591</v>
      </c>
      <c r="E24" s="17" t="s">
        <v>356</v>
      </c>
      <c r="F24" s="17" t="s">
        <v>356</v>
      </c>
      <c r="G24" s="17" t="s">
        <v>356</v>
      </c>
      <c r="H24" s="17" t="s">
        <v>356</v>
      </c>
      <c r="I24" s="38"/>
      <c r="J24" s="38"/>
      <c r="K24" s="38"/>
      <c r="L24" s="38"/>
      <c r="M24" s="70" t="s">
        <v>223</v>
      </c>
      <c r="N24" s="70" t="s">
        <v>546</v>
      </c>
      <c r="O24" s="70">
        <v>20101</v>
      </c>
      <c r="P24" s="73"/>
      <c r="Q24" s="73"/>
      <c r="R24" s="73"/>
      <c r="S24" s="73"/>
      <c r="T24" s="73"/>
      <c r="U24" s="73"/>
      <c r="V24" s="73"/>
      <c r="W24" s="73"/>
      <c r="X24" s="73">
        <f>'Boekhouding 2025'!F72</f>
        <v>500</v>
      </c>
      <c r="Y24" s="73">
        <f>'Boekhouding 2025'!G72</f>
        <v>0</v>
      </c>
      <c r="Z24" s="73">
        <f>'Boekhouding 2026'!F72</f>
        <v>500</v>
      </c>
      <c r="AA24" s="73">
        <f>'Boekhouding 2026'!G72</f>
        <v>0</v>
      </c>
      <c r="AB24" s="73">
        <f>'Boekhouding 2027'!F72</f>
        <v>500</v>
      </c>
      <c r="AC24" s="73">
        <f>'Boekhouding 2027'!G72</f>
        <v>0</v>
      </c>
      <c r="AD24" s="73">
        <f>'Boekhouding 2028'!F72</f>
        <v>500</v>
      </c>
      <c r="AE24" s="73">
        <f>'Boekhouding 2028'!G72</f>
        <v>0</v>
      </c>
    </row>
    <row r="25" spans="1:31" x14ac:dyDescent="0.3">
      <c r="A25" s="70"/>
      <c r="B25" s="70"/>
      <c r="C25" s="70" t="s">
        <v>592</v>
      </c>
      <c r="D25" s="41" t="s">
        <v>593</v>
      </c>
      <c r="E25" s="17" t="s">
        <v>323</v>
      </c>
      <c r="F25" s="17" t="s">
        <v>323</v>
      </c>
      <c r="G25" s="17" t="s">
        <v>323</v>
      </c>
      <c r="H25" s="17" t="s">
        <v>323</v>
      </c>
      <c r="I25" s="38"/>
      <c r="J25" s="38"/>
      <c r="K25" s="38"/>
      <c r="L25" s="38"/>
      <c r="M25" s="70" t="s">
        <v>223</v>
      </c>
      <c r="N25" s="70" t="s">
        <v>546</v>
      </c>
      <c r="O25" s="70">
        <v>20102</v>
      </c>
      <c r="P25" s="73"/>
      <c r="Q25" s="73"/>
      <c r="R25" s="73"/>
      <c r="S25" s="73"/>
      <c r="T25" s="73"/>
      <c r="U25" s="73"/>
      <c r="V25" s="73"/>
      <c r="W25" s="73"/>
      <c r="X25" s="73">
        <f>'Boekhouding 2025'!F73</f>
        <v>500</v>
      </c>
      <c r="Y25" s="73">
        <f>'Boekhouding 2025'!G73</f>
        <v>0</v>
      </c>
      <c r="Z25" s="73">
        <f>'Boekhouding 2026'!F73</f>
        <v>500</v>
      </c>
      <c r="AA25" s="73">
        <f>'Boekhouding 2026'!G73</f>
        <v>0</v>
      </c>
      <c r="AB25" s="73">
        <f>'Boekhouding 2027'!F73</f>
        <v>500</v>
      </c>
      <c r="AC25" s="73">
        <f>'Boekhouding 2027'!G73</f>
        <v>0</v>
      </c>
      <c r="AD25" s="73">
        <f>'Boekhouding 2028'!F73</f>
        <v>500</v>
      </c>
      <c r="AE25" s="73">
        <f>'Boekhouding 2028'!G73</f>
        <v>0</v>
      </c>
    </row>
    <row r="26" spans="1:31" x14ac:dyDescent="0.3">
      <c r="A26" s="70"/>
      <c r="B26" s="70"/>
      <c r="C26" s="70" t="s">
        <v>594</v>
      </c>
      <c r="D26" s="41" t="s">
        <v>595</v>
      </c>
      <c r="E26" s="17" t="s">
        <v>323</v>
      </c>
      <c r="F26" s="17" t="s">
        <v>323</v>
      </c>
      <c r="G26" s="17" t="s">
        <v>323</v>
      </c>
      <c r="H26" s="17" t="s">
        <v>323</v>
      </c>
      <c r="I26" s="38"/>
      <c r="J26" s="38"/>
      <c r="K26" s="38"/>
      <c r="L26" s="38"/>
      <c r="M26" s="70" t="s">
        <v>596</v>
      </c>
      <c r="N26" s="70" t="s">
        <v>546</v>
      </c>
      <c r="O26" s="70">
        <v>20103</v>
      </c>
      <c r="P26" s="73"/>
      <c r="Q26" s="73"/>
      <c r="R26" s="73"/>
      <c r="S26" s="73"/>
      <c r="T26" s="73"/>
      <c r="U26" s="73"/>
      <c r="V26" s="73"/>
      <c r="W26" s="73"/>
      <c r="X26" s="73">
        <f>'Boekhouding 2025'!F74</f>
        <v>150</v>
      </c>
      <c r="Y26" s="73">
        <f>'Boekhouding 2025'!G74</f>
        <v>0</v>
      </c>
      <c r="Z26" s="73">
        <f>'Boekhouding 2026'!F74</f>
        <v>150</v>
      </c>
      <c r="AA26" s="73">
        <f>'Boekhouding 2026'!G74</f>
        <v>0</v>
      </c>
      <c r="AB26" s="73">
        <f>'Boekhouding 2027'!F74</f>
        <v>150</v>
      </c>
      <c r="AC26" s="73">
        <f>'Boekhouding 2027'!G74</f>
        <v>0</v>
      </c>
      <c r="AD26" s="73">
        <f>'Boekhouding 2028'!F74</f>
        <v>150</v>
      </c>
      <c r="AE26" s="73">
        <f>'Boekhouding 2028'!G74</f>
        <v>0</v>
      </c>
    </row>
    <row r="27" spans="1:31" x14ac:dyDescent="0.3">
      <c r="A27" s="70"/>
      <c r="B27" s="70"/>
      <c r="C27" s="70" t="s">
        <v>597</v>
      </c>
      <c r="D27" s="41" t="s">
        <v>598</v>
      </c>
      <c r="E27" s="17" t="s">
        <v>323</v>
      </c>
      <c r="F27" s="17" t="s">
        <v>323</v>
      </c>
      <c r="G27" s="17" t="s">
        <v>323</v>
      </c>
      <c r="H27" s="17" t="s">
        <v>323</v>
      </c>
      <c r="I27" s="38"/>
      <c r="J27" s="38"/>
      <c r="K27" s="38"/>
      <c r="L27" s="38"/>
      <c r="M27" s="70" t="s">
        <v>599</v>
      </c>
      <c r="N27" s="70" t="s">
        <v>600</v>
      </c>
      <c r="O27" s="70">
        <v>20104</v>
      </c>
      <c r="P27" s="73"/>
      <c r="Q27" s="73"/>
      <c r="R27" s="73"/>
      <c r="S27" s="73"/>
      <c r="T27" s="73"/>
      <c r="U27" s="73"/>
      <c r="V27" s="73"/>
      <c r="W27" s="73"/>
      <c r="X27" s="73">
        <f>'Boekhouding 2025'!F75</f>
        <v>48000</v>
      </c>
      <c r="Y27" s="73">
        <f>'Boekhouding 2025'!G75</f>
        <v>40000</v>
      </c>
      <c r="Z27" s="73">
        <f>'Boekhouding 2026'!F75</f>
        <v>48000</v>
      </c>
      <c r="AA27" s="73">
        <f>'Boekhouding 2026'!G75</f>
        <v>40000</v>
      </c>
      <c r="AB27" s="73">
        <f>'Boekhouding 2027'!F75</f>
        <v>48000</v>
      </c>
      <c r="AC27" s="73">
        <f>'Boekhouding 2027'!G75</f>
        <v>40000</v>
      </c>
      <c r="AD27" s="73">
        <f>'Boekhouding 2028'!F75</f>
        <v>48000</v>
      </c>
      <c r="AE27" s="73">
        <f>'Boekhouding 2028'!G75</f>
        <v>40000</v>
      </c>
    </row>
  </sheetData>
  <mergeCells count="7">
    <mergeCell ref="X3:AE3"/>
    <mergeCell ref="A1:N1"/>
    <mergeCell ref="A2:F2"/>
    <mergeCell ref="G2:N2"/>
    <mergeCell ref="E3:H3"/>
    <mergeCell ref="I3:L3"/>
    <mergeCell ref="P3:W3"/>
  </mergeCells>
  <pageMargins left="0.7" right="0.7" top="0.75" bottom="0.75" header="0.3" footer="0.3"/>
  <pageSetup paperSize="9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3B5DC-5CCD-417F-B3A2-FAC1F5B952AE}">
  <sheetPr>
    <tabColor rgb="FF00B050"/>
  </sheetPr>
  <dimension ref="A1:AE29"/>
  <sheetViews>
    <sheetView topLeftCell="K1" zoomScaleNormal="100" workbookViewId="0">
      <selection activeCell="AD5" sqref="AD5:AE29"/>
    </sheetView>
  </sheetViews>
  <sheetFormatPr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8.88671875" style="71" bestFit="1" customWidth="1"/>
    <col min="5" max="12" width="5.5546875" style="58" customWidth="1"/>
    <col min="13" max="13" width="26.88671875" style="71" customWidth="1"/>
    <col min="14" max="14" width="18" style="71" customWidth="1"/>
    <col min="15" max="15" width="12.5546875" style="71" customWidth="1"/>
    <col min="16" max="23" width="16.88671875" style="72" hidden="1" customWidth="1"/>
    <col min="24" max="31" width="16.88671875" style="72" customWidth="1"/>
    <col min="32" max="16384" width="8.88671875" style="71"/>
  </cols>
  <sheetData>
    <row r="1" spans="1:31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  <c r="O1" s="72"/>
      <c r="AD1" s="71"/>
      <c r="AE1" s="71"/>
    </row>
    <row r="2" spans="1:31" ht="26.4" thickBot="1" x14ac:dyDescent="0.35">
      <c r="A2" s="130" t="s">
        <v>182</v>
      </c>
      <c r="B2" s="131"/>
      <c r="C2" s="131"/>
      <c r="D2" s="131"/>
      <c r="E2" s="131"/>
      <c r="F2" s="132"/>
      <c r="G2" s="118" t="s">
        <v>14</v>
      </c>
      <c r="H2" s="119"/>
      <c r="I2" s="119"/>
      <c r="J2" s="119"/>
      <c r="K2" s="119"/>
      <c r="L2" s="119"/>
      <c r="M2" s="119"/>
      <c r="N2" s="120"/>
      <c r="O2" s="72"/>
      <c r="AD2" s="71"/>
      <c r="AE2" s="71"/>
    </row>
    <row r="3" spans="1:31" s="69" customFormat="1" x14ac:dyDescent="0.3">
      <c r="E3" s="121" t="s">
        <v>183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2025</v>
      </c>
      <c r="F4" s="38">
        <v>2026</v>
      </c>
      <c r="G4" s="38">
        <v>2027</v>
      </c>
      <c r="H4" s="38">
        <v>2028</v>
      </c>
      <c r="I4" s="38">
        <v>2025</v>
      </c>
      <c r="J4" s="38">
        <v>2026</v>
      </c>
      <c r="K4" s="38">
        <v>2027</v>
      </c>
      <c r="L4" s="38">
        <v>2028</v>
      </c>
      <c r="M4" s="70"/>
      <c r="N4" s="70" t="s">
        <v>538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x14ac:dyDescent="0.3">
      <c r="A5" s="19" t="s">
        <v>601</v>
      </c>
      <c r="B5" s="19"/>
      <c r="C5" s="19"/>
      <c r="D5" s="19" t="s">
        <v>602</v>
      </c>
      <c r="E5" s="17" t="s">
        <v>21</v>
      </c>
      <c r="F5" s="17" t="s">
        <v>21</v>
      </c>
      <c r="G5" s="17" t="s">
        <v>21</v>
      </c>
      <c r="H5" s="17" t="s">
        <v>21</v>
      </c>
      <c r="I5" s="44"/>
      <c r="J5" s="44"/>
      <c r="K5" s="44"/>
      <c r="L5" s="44"/>
      <c r="M5" s="19"/>
      <c r="N5" s="19"/>
      <c r="O5" s="19" t="s">
        <v>791</v>
      </c>
      <c r="P5" s="75"/>
      <c r="Q5" s="75"/>
      <c r="R5" s="75"/>
      <c r="S5" s="75"/>
      <c r="T5" s="75"/>
      <c r="U5" s="75"/>
      <c r="V5" s="75"/>
      <c r="W5" s="75"/>
      <c r="X5" s="75">
        <f t="shared" ref="X5:AE5" si="0">SUM(X7:X29)</f>
        <v>35427.050000000003</v>
      </c>
      <c r="Y5" s="75">
        <f t="shared" si="0"/>
        <v>36745.53</v>
      </c>
      <c r="Z5" s="75">
        <f t="shared" si="0"/>
        <v>36841.520000000004</v>
      </c>
      <c r="AA5" s="75">
        <f t="shared" si="0"/>
        <v>37340</v>
      </c>
      <c r="AB5" s="75">
        <f t="shared" si="0"/>
        <v>37341.520000000004</v>
      </c>
      <c r="AC5" s="75">
        <f t="shared" si="0"/>
        <v>37340</v>
      </c>
      <c r="AD5" s="75">
        <f t="shared" si="0"/>
        <v>37341.520000000004</v>
      </c>
      <c r="AE5" s="75">
        <f t="shared" si="0"/>
        <v>37340</v>
      </c>
    </row>
    <row r="6" spans="1:31" s="77" customFormat="1" x14ac:dyDescent="0.3">
      <c r="A6" s="68"/>
      <c r="B6" s="68" t="s">
        <v>603</v>
      </c>
      <c r="C6" s="68"/>
      <c r="D6" s="68" t="s">
        <v>604</v>
      </c>
      <c r="E6" s="17" t="s">
        <v>21</v>
      </c>
      <c r="F6" s="17" t="s">
        <v>21</v>
      </c>
      <c r="G6" s="17" t="s">
        <v>21</v>
      </c>
      <c r="H6" s="17" t="s">
        <v>21</v>
      </c>
      <c r="I6" s="39"/>
      <c r="J6" s="39"/>
      <c r="K6" s="39"/>
      <c r="L6" s="39"/>
      <c r="M6" s="70"/>
      <c r="N6" s="68"/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x14ac:dyDescent="0.3">
      <c r="A7" s="70"/>
      <c r="B7" s="70"/>
      <c r="C7" s="70" t="s">
        <v>605</v>
      </c>
      <c r="D7" s="70" t="s">
        <v>606</v>
      </c>
      <c r="E7" s="17" t="s">
        <v>323</v>
      </c>
      <c r="F7" s="17" t="s">
        <v>323</v>
      </c>
      <c r="G7" s="17" t="s">
        <v>323</v>
      </c>
      <c r="H7" s="17" t="s">
        <v>323</v>
      </c>
      <c r="I7" s="38"/>
      <c r="J7" s="38"/>
      <c r="K7" s="38"/>
      <c r="L7" s="38"/>
      <c r="M7" s="70" t="s">
        <v>607</v>
      </c>
      <c r="N7" s="70" t="s">
        <v>546</v>
      </c>
      <c r="O7" s="70">
        <v>20201</v>
      </c>
      <c r="P7" s="73"/>
      <c r="Q7" s="73"/>
      <c r="R7" s="73"/>
      <c r="S7" s="73"/>
      <c r="T7" s="73"/>
      <c r="U7" s="73"/>
      <c r="V7" s="73"/>
      <c r="W7" s="73"/>
      <c r="X7" s="73">
        <f>'Boekhouding 2025'!F77</f>
        <v>200</v>
      </c>
      <c r="Y7" s="73">
        <f>'Boekhouding 2025'!G77</f>
        <v>0</v>
      </c>
      <c r="Z7" s="73">
        <f>'Boekhouding 2026'!F77</f>
        <v>200</v>
      </c>
      <c r="AA7" s="73">
        <f>'Boekhouding 2026'!G77</f>
        <v>0</v>
      </c>
      <c r="AB7" s="73">
        <f>'Boekhouding 2027'!F77</f>
        <v>200</v>
      </c>
      <c r="AC7" s="73">
        <f>'Boekhouding 2027'!G77</f>
        <v>0</v>
      </c>
      <c r="AD7" s="73">
        <f>'Boekhouding 2028'!F77</f>
        <v>200</v>
      </c>
      <c r="AE7" s="73">
        <f>'Boekhouding 2028'!G77</f>
        <v>0</v>
      </c>
    </row>
    <row r="8" spans="1:31" x14ac:dyDescent="0.3">
      <c r="A8" s="70"/>
      <c r="B8" s="70"/>
      <c r="C8" s="70" t="s">
        <v>608</v>
      </c>
      <c r="D8" s="71" t="s">
        <v>609</v>
      </c>
      <c r="E8" s="17" t="s">
        <v>23</v>
      </c>
      <c r="F8" s="17" t="s">
        <v>23</v>
      </c>
      <c r="G8" s="17" t="s">
        <v>23</v>
      </c>
      <c r="H8" s="17" t="s">
        <v>23</v>
      </c>
      <c r="I8" s="38"/>
      <c r="J8" s="38"/>
      <c r="K8" s="38"/>
      <c r="L8" s="38"/>
      <c r="M8" s="70" t="s">
        <v>610</v>
      </c>
      <c r="N8" s="70" t="s">
        <v>546</v>
      </c>
      <c r="O8" s="70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31" ht="28.8" x14ac:dyDescent="0.3">
      <c r="A9" s="70"/>
      <c r="B9" s="70"/>
      <c r="C9" s="70" t="s">
        <v>611</v>
      </c>
      <c r="D9" s="41" t="s">
        <v>612</v>
      </c>
      <c r="E9" s="17" t="s">
        <v>23</v>
      </c>
      <c r="F9" s="17" t="s">
        <v>23</v>
      </c>
      <c r="G9" s="17" t="s">
        <v>23</v>
      </c>
      <c r="H9" s="17" t="s">
        <v>23</v>
      </c>
      <c r="I9" s="38"/>
      <c r="J9" s="38"/>
      <c r="K9" s="38"/>
      <c r="L9" s="38"/>
      <c r="M9" s="70" t="s">
        <v>613</v>
      </c>
      <c r="N9" s="70" t="s">
        <v>546</v>
      </c>
      <c r="O9" s="70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</row>
    <row r="10" spans="1:31" x14ac:dyDescent="0.3">
      <c r="A10" s="70"/>
      <c r="B10" s="70"/>
      <c r="C10" s="70" t="s">
        <v>614</v>
      </c>
      <c r="D10" s="70" t="s">
        <v>615</v>
      </c>
      <c r="E10" s="17" t="s">
        <v>251</v>
      </c>
      <c r="F10" s="17" t="s">
        <v>251</v>
      </c>
      <c r="G10" s="17" t="s">
        <v>251</v>
      </c>
      <c r="H10" s="17" t="s">
        <v>251</v>
      </c>
      <c r="I10" s="38"/>
      <c r="J10" s="38"/>
      <c r="K10" s="38"/>
      <c r="L10" s="38"/>
      <c r="M10" s="70" t="s">
        <v>616</v>
      </c>
      <c r="N10" s="70" t="s">
        <v>546</v>
      </c>
      <c r="O10" s="70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</row>
    <row r="11" spans="1:31" x14ac:dyDescent="0.3">
      <c r="A11" s="70"/>
      <c r="B11" s="70"/>
      <c r="C11" s="70" t="s">
        <v>617</v>
      </c>
      <c r="D11" s="70" t="s">
        <v>618</v>
      </c>
      <c r="E11" s="17" t="s">
        <v>260</v>
      </c>
      <c r="F11" s="17" t="s">
        <v>260</v>
      </c>
      <c r="G11" s="17" t="s">
        <v>260</v>
      </c>
      <c r="H11" s="17" t="s">
        <v>260</v>
      </c>
      <c r="I11" s="39"/>
      <c r="J11" s="39"/>
      <c r="K11" s="39"/>
      <c r="L11" s="39"/>
      <c r="M11" s="70" t="s">
        <v>619</v>
      </c>
      <c r="N11" s="70" t="s">
        <v>546</v>
      </c>
      <c r="O11" s="70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31" x14ac:dyDescent="0.3">
      <c r="A12" s="70"/>
      <c r="B12" s="70"/>
      <c r="C12" s="70" t="s">
        <v>620</v>
      </c>
      <c r="D12" s="70" t="s">
        <v>621</v>
      </c>
      <c r="E12" s="17" t="s">
        <v>25</v>
      </c>
      <c r="F12" s="17" t="s">
        <v>25</v>
      </c>
      <c r="G12" s="17" t="s">
        <v>25</v>
      </c>
      <c r="H12" s="17" t="s">
        <v>25</v>
      </c>
      <c r="I12" s="38"/>
      <c r="J12" s="38"/>
      <c r="K12" s="38"/>
      <c r="L12" s="38"/>
      <c r="M12" s="70" t="s">
        <v>622</v>
      </c>
      <c r="N12" s="70" t="s">
        <v>600</v>
      </c>
      <c r="O12" s="70">
        <v>20202</v>
      </c>
      <c r="P12" s="73"/>
      <c r="Q12" s="73"/>
      <c r="R12" s="73"/>
      <c r="S12" s="73"/>
      <c r="T12" s="73"/>
      <c r="U12" s="73"/>
      <c r="V12" s="73"/>
      <c r="W12" s="73"/>
      <c r="X12" s="73">
        <f>'Boekhouding 2025'!F78</f>
        <v>0</v>
      </c>
      <c r="Y12" s="73">
        <f>'Boekhouding 2025'!G78</f>
        <v>29840</v>
      </c>
      <c r="Z12" s="73">
        <f>'Boekhouding 2026'!F78</f>
        <v>0</v>
      </c>
      <c r="AA12" s="73">
        <f>'Boekhouding 2026'!G78</f>
        <v>29840</v>
      </c>
      <c r="AB12" s="73">
        <f>'Boekhouding 2027'!F78</f>
        <v>0</v>
      </c>
      <c r="AC12" s="73">
        <f>'Boekhouding 2027'!G78</f>
        <v>29840</v>
      </c>
      <c r="AD12" s="73">
        <f>'Boekhouding 2028'!F78</f>
        <v>0</v>
      </c>
      <c r="AE12" s="73">
        <f>'Boekhouding 2028'!G78</f>
        <v>29840</v>
      </c>
    </row>
    <row r="13" spans="1:31" s="77" customFormat="1" x14ac:dyDescent="0.3">
      <c r="A13" s="68"/>
      <c r="B13" s="68" t="s">
        <v>623</v>
      </c>
      <c r="C13" s="68"/>
      <c r="D13" s="68" t="s">
        <v>624</v>
      </c>
      <c r="E13" s="39"/>
      <c r="F13" s="39"/>
      <c r="G13" s="39"/>
      <c r="H13" s="39"/>
      <c r="I13" s="38"/>
      <c r="J13" s="38"/>
      <c r="K13" s="38"/>
      <c r="L13" s="38"/>
      <c r="M13" s="70"/>
      <c r="N13" s="68"/>
      <c r="O13" s="68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 x14ac:dyDescent="0.3">
      <c r="A14" s="70"/>
      <c r="B14" s="70"/>
      <c r="C14" s="70" t="s">
        <v>625</v>
      </c>
      <c r="D14" s="70" t="s">
        <v>626</v>
      </c>
      <c r="E14" s="17" t="s">
        <v>317</v>
      </c>
      <c r="F14" s="17" t="s">
        <v>317</v>
      </c>
      <c r="G14" s="17" t="s">
        <v>317</v>
      </c>
      <c r="H14" s="17" t="s">
        <v>317</v>
      </c>
      <c r="I14" s="38"/>
      <c r="J14" s="38"/>
      <c r="K14" s="38"/>
      <c r="L14" s="38"/>
      <c r="M14" s="70" t="s">
        <v>627</v>
      </c>
      <c r="N14" s="70" t="s">
        <v>546</v>
      </c>
      <c r="O14" s="70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31" x14ac:dyDescent="0.3">
      <c r="A15" s="70"/>
      <c r="B15" s="70"/>
      <c r="C15" s="70" t="s">
        <v>628</v>
      </c>
      <c r="D15" s="70" t="s">
        <v>629</v>
      </c>
      <c r="E15" s="17" t="s">
        <v>317</v>
      </c>
      <c r="F15" s="17" t="s">
        <v>317</v>
      </c>
      <c r="G15" s="17" t="s">
        <v>317</v>
      </c>
      <c r="H15" s="17" t="s">
        <v>317</v>
      </c>
      <c r="I15" s="38"/>
      <c r="J15" s="38"/>
      <c r="K15" s="38"/>
      <c r="L15" s="38"/>
      <c r="M15" s="70" t="s">
        <v>630</v>
      </c>
      <c r="N15" s="70" t="s">
        <v>546</v>
      </c>
      <c r="O15" s="70">
        <v>20203</v>
      </c>
      <c r="P15" s="73"/>
      <c r="Q15" s="73"/>
      <c r="R15" s="73"/>
      <c r="S15" s="73"/>
      <c r="T15" s="73"/>
      <c r="U15" s="73"/>
      <c r="V15" s="73"/>
      <c r="W15" s="73"/>
      <c r="X15" s="73">
        <f>'Boekhouding 2025'!F79</f>
        <v>1843.83</v>
      </c>
      <c r="Y15" s="73">
        <f>'Boekhouding 2025'!G79</f>
        <v>1843.83</v>
      </c>
      <c r="Z15" s="73">
        <f>'Boekhouding 2026'!F79</f>
        <v>2000</v>
      </c>
      <c r="AA15" s="73">
        <f>'Boekhouding 2026'!G79</f>
        <v>2000</v>
      </c>
      <c r="AB15" s="73">
        <f>'Boekhouding 2027'!F79</f>
        <v>2000</v>
      </c>
      <c r="AC15" s="73">
        <f>'Boekhouding 2027'!G79</f>
        <v>2000</v>
      </c>
      <c r="AD15" s="73">
        <f>'Boekhouding 2028'!F79</f>
        <v>2000</v>
      </c>
      <c r="AE15" s="73">
        <f>'Boekhouding 2028'!G79</f>
        <v>2000</v>
      </c>
    </row>
    <row r="16" spans="1:31" x14ac:dyDescent="0.3">
      <c r="A16" s="70"/>
      <c r="B16" s="70"/>
      <c r="C16" s="70" t="s">
        <v>631</v>
      </c>
      <c r="D16" s="70" t="s">
        <v>632</v>
      </c>
      <c r="E16" s="17" t="s">
        <v>320</v>
      </c>
      <c r="F16" s="17" t="s">
        <v>320</v>
      </c>
      <c r="G16" s="17" t="s">
        <v>320</v>
      </c>
      <c r="H16" s="17" t="s">
        <v>320</v>
      </c>
      <c r="I16" s="38"/>
      <c r="J16" s="38"/>
      <c r="K16" s="38"/>
      <c r="L16" s="38"/>
      <c r="M16" s="70" t="s">
        <v>633</v>
      </c>
      <c r="N16" s="70" t="s">
        <v>546</v>
      </c>
      <c r="O16" s="70">
        <v>20204</v>
      </c>
      <c r="P16" s="73"/>
      <c r="Q16" s="73"/>
      <c r="R16" s="73"/>
      <c r="S16" s="73"/>
      <c r="T16" s="73"/>
      <c r="U16" s="73"/>
      <c r="V16" s="73"/>
      <c r="W16" s="73"/>
      <c r="X16" s="73">
        <f>'Boekhouding 2025'!F80</f>
        <v>750</v>
      </c>
      <c r="Y16" s="73">
        <f>'Boekhouding 2025'!G80</f>
        <v>0</v>
      </c>
      <c r="Z16" s="73">
        <f>'Boekhouding 2026'!F80</f>
        <v>750</v>
      </c>
      <c r="AA16" s="73">
        <f>'Boekhouding 2026'!G80</f>
        <v>0</v>
      </c>
      <c r="AB16" s="73">
        <f>'Boekhouding 2027'!F80</f>
        <v>750</v>
      </c>
      <c r="AC16" s="73">
        <f>'Boekhouding 2027'!G80</f>
        <v>0</v>
      </c>
      <c r="AD16" s="73">
        <f>'Boekhouding 2028'!F80</f>
        <v>750</v>
      </c>
      <c r="AE16" s="73">
        <f>'Boekhouding 2028'!G80</f>
        <v>0</v>
      </c>
    </row>
    <row r="17" spans="1:31" x14ac:dyDescent="0.3">
      <c r="A17" s="70"/>
      <c r="B17" s="70"/>
      <c r="C17" s="70" t="s">
        <v>634</v>
      </c>
      <c r="D17" s="70" t="s">
        <v>812</v>
      </c>
      <c r="E17" s="17" t="s">
        <v>320</v>
      </c>
      <c r="F17" s="17" t="s">
        <v>320</v>
      </c>
      <c r="G17" s="17" t="s">
        <v>320</v>
      </c>
      <c r="H17" s="17" t="s">
        <v>320</v>
      </c>
      <c r="I17" s="38"/>
      <c r="J17" s="38"/>
      <c r="K17" s="38"/>
      <c r="L17" s="38"/>
      <c r="M17" s="70" t="s">
        <v>636</v>
      </c>
      <c r="N17" s="70" t="s">
        <v>546</v>
      </c>
      <c r="O17" s="70">
        <v>20205</v>
      </c>
      <c r="P17" s="73"/>
      <c r="Q17" s="73"/>
      <c r="R17" s="73"/>
      <c r="S17" s="73"/>
      <c r="T17" s="73"/>
      <c r="U17" s="73"/>
      <c r="V17" s="73"/>
      <c r="W17" s="73"/>
      <c r="X17" s="73">
        <f>'Boekhouding 2025'!F81</f>
        <v>500</v>
      </c>
      <c r="Y17" s="73">
        <f>'Boekhouding 2025'!G81</f>
        <v>0</v>
      </c>
      <c r="Z17" s="73">
        <f>'Boekhouding 2026'!F81</f>
        <v>500</v>
      </c>
      <c r="AA17" s="73">
        <f>'Boekhouding 2026'!G81</f>
        <v>0</v>
      </c>
      <c r="AB17" s="73">
        <f>'Boekhouding 2027'!F81</f>
        <v>500</v>
      </c>
      <c r="AC17" s="73">
        <f>'Boekhouding 2027'!G81</f>
        <v>0</v>
      </c>
      <c r="AD17" s="73">
        <f>'Boekhouding 2028'!F81</f>
        <v>500</v>
      </c>
      <c r="AE17" s="73">
        <f>'Boekhouding 2028'!G81</f>
        <v>0</v>
      </c>
    </row>
    <row r="18" spans="1:31" x14ac:dyDescent="0.3">
      <c r="A18" s="70"/>
      <c r="B18" s="70"/>
      <c r="C18" s="70" t="s">
        <v>637</v>
      </c>
      <c r="D18" s="70" t="s">
        <v>639</v>
      </c>
      <c r="E18" s="17" t="s">
        <v>320</v>
      </c>
      <c r="F18" s="17" t="s">
        <v>320</v>
      </c>
      <c r="G18" s="17" t="s">
        <v>320</v>
      </c>
      <c r="H18" s="17" t="s">
        <v>320</v>
      </c>
      <c r="I18" s="39"/>
      <c r="J18" s="39"/>
      <c r="K18" s="39"/>
      <c r="L18" s="39"/>
      <c r="M18" s="70" t="s">
        <v>636</v>
      </c>
      <c r="N18" s="70" t="s">
        <v>546</v>
      </c>
      <c r="O18" s="70">
        <v>20206</v>
      </c>
      <c r="P18" s="73"/>
      <c r="Q18" s="73"/>
      <c r="R18" s="73"/>
      <c r="S18" s="73"/>
      <c r="T18" s="73"/>
      <c r="U18" s="73"/>
      <c r="V18" s="73"/>
      <c r="W18" s="73"/>
      <c r="X18" s="73">
        <f>'Boekhouding 2025'!F82</f>
        <v>6000</v>
      </c>
      <c r="Y18" s="73">
        <f>'Boekhouding 2025'!G82</f>
        <v>0</v>
      </c>
      <c r="Z18" s="73">
        <f>'Boekhouding 2026'!F82</f>
        <v>6500</v>
      </c>
      <c r="AA18" s="73">
        <f>'Boekhouding 2026'!G82</f>
        <v>0</v>
      </c>
      <c r="AB18" s="73">
        <f>'Boekhouding 2027'!F82</f>
        <v>6500</v>
      </c>
      <c r="AC18" s="73">
        <f>'Boekhouding 2027'!G82</f>
        <v>0</v>
      </c>
      <c r="AD18" s="73">
        <f>'Boekhouding 2028'!F82</f>
        <v>6500</v>
      </c>
      <c r="AE18" s="73">
        <f>'Boekhouding 2028'!G82</f>
        <v>0</v>
      </c>
    </row>
    <row r="19" spans="1:31" x14ac:dyDescent="0.3">
      <c r="A19" s="70"/>
      <c r="B19" s="70"/>
      <c r="C19" s="70" t="s">
        <v>638</v>
      </c>
      <c r="D19" s="70" t="s">
        <v>641</v>
      </c>
      <c r="E19" s="17" t="s">
        <v>317</v>
      </c>
      <c r="F19" s="17" t="s">
        <v>317</v>
      </c>
      <c r="G19" s="17" t="s">
        <v>317</v>
      </c>
      <c r="H19" s="17" t="s">
        <v>317</v>
      </c>
      <c r="I19" s="38"/>
      <c r="J19" s="38"/>
      <c r="K19" s="38"/>
      <c r="L19" s="38"/>
      <c r="M19" s="70" t="s">
        <v>642</v>
      </c>
      <c r="N19" s="70" t="s">
        <v>546</v>
      </c>
      <c r="O19" s="70">
        <v>20207</v>
      </c>
      <c r="P19" s="73"/>
      <c r="Q19" s="73"/>
      <c r="R19" s="73"/>
      <c r="S19" s="73"/>
      <c r="T19" s="73"/>
      <c r="U19" s="73"/>
      <c r="V19" s="73"/>
      <c r="W19" s="73"/>
      <c r="X19" s="73">
        <f>'Boekhouding 2025'!F83</f>
        <v>250</v>
      </c>
      <c r="Y19" s="73">
        <f>'Boekhouding 2025'!G83</f>
        <v>0</v>
      </c>
      <c r="Z19" s="73">
        <f>'Boekhouding 2026'!F83</f>
        <v>250</v>
      </c>
      <c r="AA19" s="73">
        <f>'Boekhouding 2026'!G83</f>
        <v>0</v>
      </c>
      <c r="AB19" s="73">
        <f>'Boekhouding 2027'!F83</f>
        <v>250</v>
      </c>
      <c r="AC19" s="73">
        <f>'Boekhouding 2027'!G83</f>
        <v>0</v>
      </c>
      <c r="AD19" s="73">
        <f>'Boekhouding 2028'!F83</f>
        <v>250</v>
      </c>
      <c r="AE19" s="73">
        <f>'Boekhouding 2028'!G83</f>
        <v>0</v>
      </c>
    </row>
    <row r="20" spans="1:31" x14ac:dyDescent="0.3">
      <c r="A20" s="70"/>
      <c r="B20" s="70"/>
      <c r="C20" s="70" t="s">
        <v>640</v>
      </c>
      <c r="D20" s="70" t="s">
        <v>643</v>
      </c>
      <c r="E20" s="17" t="s">
        <v>251</v>
      </c>
      <c r="F20" s="17" t="s">
        <v>251</v>
      </c>
      <c r="G20" s="17" t="s">
        <v>251</v>
      </c>
      <c r="H20" s="17" t="s">
        <v>251</v>
      </c>
      <c r="I20" s="38"/>
      <c r="J20" s="38"/>
      <c r="K20" s="38"/>
      <c r="L20" s="38"/>
      <c r="M20" s="70" t="s">
        <v>644</v>
      </c>
      <c r="N20" s="70" t="s">
        <v>546</v>
      </c>
      <c r="O20" s="70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</row>
    <row r="21" spans="1:31" s="77" customFormat="1" x14ac:dyDescent="0.3">
      <c r="A21" s="68"/>
      <c r="B21" s="68" t="s">
        <v>645</v>
      </c>
      <c r="C21" s="68"/>
      <c r="D21" s="68" t="s">
        <v>646</v>
      </c>
      <c r="E21" s="39"/>
      <c r="F21" s="39"/>
      <c r="G21" s="39"/>
      <c r="H21" s="39"/>
      <c r="I21" s="38"/>
      <c r="J21" s="38"/>
      <c r="K21" s="38"/>
      <c r="L21" s="38"/>
      <c r="M21" s="70"/>
      <c r="N21" s="68"/>
      <c r="O21" s="68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spans="1:31" x14ac:dyDescent="0.3">
      <c r="A22" s="70"/>
      <c r="B22" s="70"/>
      <c r="C22" s="70" t="s">
        <v>647</v>
      </c>
      <c r="D22" s="70" t="s">
        <v>626</v>
      </c>
      <c r="E22" s="17" t="s">
        <v>317</v>
      </c>
      <c r="F22" s="17" t="s">
        <v>317</v>
      </c>
      <c r="G22" s="17" t="s">
        <v>317</v>
      </c>
      <c r="H22" s="17" t="s">
        <v>317</v>
      </c>
      <c r="I22" s="38"/>
      <c r="J22" s="38"/>
      <c r="K22" s="38"/>
      <c r="L22" s="38"/>
      <c r="M22" s="70" t="s">
        <v>627</v>
      </c>
      <c r="N22" s="70" t="s">
        <v>546</v>
      </c>
      <c r="O22" s="70">
        <v>20208</v>
      </c>
      <c r="P22" s="73"/>
      <c r="Q22" s="73"/>
      <c r="R22" s="73"/>
      <c r="S22" s="73"/>
      <c r="T22" s="73"/>
      <c r="U22" s="73"/>
      <c r="V22" s="73"/>
      <c r="W22" s="73"/>
      <c r="X22" s="73">
        <f>'Boekhouding 2025'!F84</f>
        <v>941.52</v>
      </c>
      <c r="Y22" s="73">
        <f>'Boekhouding 2025'!G84</f>
        <v>0</v>
      </c>
      <c r="Z22" s="73">
        <f>'Boekhouding 2026'!F84</f>
        <v>941.52</v>
      </c>
      <c r="AA22" s="73">
        <f>'Boekhouding 2026'!G84</f>
        <v>0</v>
      </c>
      <c r="AB22" s="73">
        <f>'Boekhouding 2027'!F84</f>
        <v>941.52</v>
      </c>
      <c r="AC22" s="73">
        <f>'Boekhouding 2027'!G84</f>
        <v>0</v>
      </c>
      <c r="AD22" s="73">
        <f>'Boekhouding 2028'!F84</f>
        <v>941.52</v>
      </c>
      <c r="AE22" s="73">
        <f>'Boekhouding 2028'!G84</f>
        <v>0</v>
      </c>
    </row>
    <row r="23" spans="1:31" x14ac:dyDescent="0.3">
      <c r="A23" s="70"/>
      <c r="B23" s="70"/>
      <c r="C23" s="70" t="s">
        <v>648</v>
      </c>
      <c r="D23" s="70" t="s">
        <v>629</v>
      </c>
      <c r="E23" s="17" t="s">
        <v>317</v>
      </c>
      <c r="F23" s="17" t="s">
        <v>317</v>
      </c>
      <c r="G23" s="17" t="s">
        <v>317</v>
      </c>
      <c r="H23" s="17" t="s">
        <v>317</v>
      </c>
      <c r="I23" s="38"/>
      <c r="J23" s="38"/>
      <c r="K23" s="38"/>
      <c r="L23" s="38"/>
      <c r="M23" s="70" t="s">
        <v>630</v>
      </c>
      <c r="N23" s="70" t="s">
        <v>546</v>
      </c>
      <c r="O23" s="70">
        <v>20209</v>
      </c>
      <c r="P23" s="73"/>
      <c r="Q23" s="73"/>
      <c r="R23" s="73"/>
      <c r="S23" s="73"/>
      <c r="T23" s="73"/>
      <c r="U23" s="73"/>
      <c r="V23" s="73"/>
      <c r="W23" s="73"/>
      <c r="X23" s="73">
        <f>'Boekhouding 2025'!F85</f>
        <v>5061.7</v>
      </c>
      <c r="Y23" s="73">
        <f>'Boekhouding 2025'!G85</f>
        <v>5061.7</v>
      </c>
      <c r="Z23" s="73">
        <f>'Boekhouding 2026'!F85</f>
        <v>5500</v>
      </c>
      <c r="AA23" s="73">
        <f>'Boekhouding 2026'!G85</f>
        <v>5500</v>
      </c>
      <c r="AB23" s="73">
        <f>'Boekhouding 2027'!F85</f>
        <v>5500</v>
      </c>
      <c r="AC23" s="73">
        <f>'Boekhouding 2027'!G85</f>
        <v>5500</v>
      </c>
      <c r="AD23" s="73">
        <f>'Boekhouding 2028'!F85</f>
        <v>5500</v>
      </c>
      <c r="AE23" s="73">
        <f>'Boekhouding 2028'!G85</f>
        <v>5500</v>
      </c>
    </row>
    <row r="24" spans="1:31" x14ac:dyDescent="0.3">
      <c r="A24" s="70"/>
      <c r="B24" s="70"/>
      <c r="C24" s="70" t="s">
        <v>649</v>
      </c>
      <c r="D24" s="70" t="s">
        <v>632</v>
      </c>
      <c r="E24" s="17" t="s">
        <v>260</v>
      </c>
      <c r="F24" s="17" t="s">
        <v>260</v>
      </c>
      <c r="G24" s="17" t="s">
        <v>260</v>
      </c>
      <c r="H24" s="17" t="s">
        <v>260</v>
      </c>
      <c r="I24" s="38"/>
      <c r="J24" s="38"/>
      <c r="K24" s="38"/>
      <c r="L24" s="38"/>
      <c r="M24" s="70" t="s">
        <v>633</v>
      </c>
      <c r="N24" s="70" t="s">
        <v>546</v>
      </c>
      <c r="O24" s="70">
        <v>20210</v>
      </c>
      <c r="P24" s="73"/>
      <c r="Q24" s="73"/>
      <c r="R24" s="73"/>
      <c r="S24" s="73"/>
      <c r="T24" s="73"/>
      <c r="U24" s="73"/>
      <c r="V24" s="73"/>
      <c r="W24" s="73"/>
      <c r="X24" s="73">
        <f>'Boekhouding 2025'!F86</f>
        <v>1250</v>
      </c>
      <c r="Y24" s="73">
        <f>'Boekhouding 2025'!G86</f>
        <v>0</v>
      </c>
      <c r="Z24" s="73">
        <f>'Boekhouding 2026'!F86</f>
        <v>1250</v>
      </c>
      <c r="AA24" s="73">
        <f>'Boekhouding 2026'!G86</f>
        <v>0</v>
      </c>
      <c r="AB24" s="73">
        <f>'Boekhouding 2027'!F86</f>
        <v>1250</v>
      </c>
      <c r="AC24" s="73">
        <f>'Boekhouding 2027'!G86</f>
        <v>0</v>
      </c>
      <c r="AD24" s="73">
        <f>'Boekhouding 2028'!F86</f>
        <v>1250</v>
      </c>
      <c r="AE24" s="73">
        <f>'Boekhouding 2028'!G86</f>
        <v>0</v>
      </c>
    </row>
    <row r="25" spans="1:31" x14ac:dyDescent="0.3">
      <c r="A25" s="70"/>
      <c r="B25" s="70"/>
      <c r="C25" s="70" t="s">
        <v>650</v>
      </c>
      <c r="D25" s="70" t="s">
        <v>635</v>
      </c>
      <c r="E25" s="17" t="s">
        <v>260</v>
      </c>
      <c r="F25" s="17" t="s">
        <v>260</v>
      </c>
      <c r="G25" s="17" t="s">
        <v>260</v>
      </c>
      <c r="H25" s="17" t="s">
        <v>260</v>
      </c>
      <c r="I25" s="38"/>
      <c r="J25" s="38"/>
      <c r="K25" s="38"/>
      <c r="L25" s="38"/>
      <c r="M25" s="70" t="s">
        <v>636</v>
      </c>
      <c r="N25" s="70" t="s">
        <v>546</v>
      </c>
      <c r="O25" s="70">
        <v>20211</v>
      </c>
      <c r="P25" s="73"/>
      <c r="Q25" s="73"/>
      <c r="R25" s="73"/>
      <c r="S25" s="73"/>
      <c r="T25" s="73"/>
      <c r="U25" s="73"/>
      <c r="V25" s="73"/>
      <c r="W25" s="73"/>
      <c r="X25" s="73">
        <f>'Boekhouding 2025'!F87</f>
        <v>500</v>
      </c>
      <c r="Y25" s="73">
        <f>'Boekhouding 2025'!G87</f>
        <v>0</v>
      </c>
      <c r="Z25" s="73">
        <f>'Boekhouding 2026'!F87</f>
        <v>500</v>
      </c>
      <c r="AA25" s="73">
        <f>'Boekhouding 2026'!G87</f>
        <v>0</v>
      </c>
      <c r="AB25" s="73">
        <f>'Boekhouding 2027'!F87</f>
        <v>500</v>
      </c>
      <c r="AC25" s="73">
        <f>'Boekhouding 2027'!G87</f>
        <v>0</v>
      </c>
      <c r="AD25" s="73">
        <f>'Boekhouding 2028'!F87</f>
        <v>500</v>
      </c>
      <c r="AE25" s="73">
        <f>'Boekhouding 2028'!G87</f>
        <v>0</v>
      </c>
    </row>
    <row r="26" spans="1:31" x14ac:dyDescent="0.3">
      <c r="A26" s="70"/>
      <c r="B26" s="70"/>
      <c r="C26" s="70" t="s">
        <v>651</v>
      </c>
      <c r="D26" s="70" t="s">
        <v>652</v>
      </c>
      <c r="E26" s="17" t="s">
        <v>260</v>
      </c>
      <c r="F26" s="17" t="s">
        <v>260</v>
      </c>
      <c r="G26" s="17" t="s">
        <v>260</v>
      </c>
      <c r="H26" s="17" t="s">
        <v>260</v>
      </c>
      <c r="I26" s="38"/>
      <c r="J26" s="38"/>
      <c r="K26" s="38"/>
      <c r="L26" s="38"/>
      <c r="M26" s="70" t="s">
        <v>636</v>
      </c>
      <c r="N26" s="70" t="s">
        <v>546</v>
      </c>
      <c r="O26" s="70">
        <v>20212</v>
      </c>
      <c r="P26" s="73"/>
      <c r="Q26" s="73"/>
      <c r="R26" s="73"/>
      <c r="S26" s="73"/>
      <c r="T26" s="73"/>
      <c r="U26" s="73"/>
      <c r="V26" s="73"/>
      <c r="W26" s="73"/>
      <c r="X26" s="73">
        <f>'Boekhouding 2025'!F88</f>
        <v>1200</v>
      </c>
      <c r="Y26" s="73">
        <f>'Boekhouding 2025'!G88</f>
        <v>0</v>
      </c>
      <c r="Z26" s="73">
        <f>'Boekhouding 2026'!F88</f>
        <v>1200</v>
      </c>
      <c r="AA26" s="73">
        <f>'Boekhouding 2026'!G88</f>
        <v>0</v>
      </c>
      <c r="AB26" s="73">
        <f>'Boekhouding 2027'!F88</f>
        <v>1200</v>
      </c>
      <c r="AC26" s="73">
        <f>'Boekhouding 2027'!G88</f>
        <v>0</v>
      </c>
      <c r="AD26" s="73">
        <f>'Boekhouding 2028'!F88</f>
        <v>1200</v>
      </c>
      <c r="AE26" s="73">
        <f>'Boekhouding 2028'!G88</f>
        <v>0</v>
      </c>
    </row>
    <row r="27" spans="1:31" x14ac:dyDescent="0.3">
      <c r="A27" s="70"/>
      <c r="B27" s="70"/>
      <c r="C27" s="70" t="s">
        <v>653</v>
      </c>
      <c r="D27" s="70" t="s">
        <v>654</v>
      </c>
      <c r="E27" s="17" t="s">
        <v>260</v>
      </c>
      <c r="F27" s="17" t="s">
        <v>260</v>
      </c>
      <c r="G27" s="17" t="s">
        <v>260</v>
      </c>
      <c r="H27" s="17" t="s">
        <v>260</v>
      </c>
      <c r="I27" s="38"/>
      <c r="J27" s="38"/>
      <c r="K27" s="38"/>
      <c r="L27" s="38"/>
      <c r="M27" s="70" t="s">
        <v>636</v>
      </c>
      <c r="N27" s="70" t="s">
        <v>546</v>
      </c>
      <c r="O27" s="70">
        <v>20213</v>
      </c>
      <c r="P27" s="73"/>
      <c r="Q27" s="73"/>
      <c r="R27" s="73"/>
      <c r="S27" s="73"/>
      <c r="T27" s="73"/>
      <c r="U27" s="73"/>
      <c r="V27" s="73"/>
      <c r="W27" s="73"/>
      <c r="X27" s="73">
        <f>'Boekhouding 2025'!F89</f>
        <v>16180</v>
      </c>
      <c r="Y27" s="73">
        <f>'Boekhouding 2025'!G89</f>
        <v>0</v>
      </c>
      <c r="Z27" s="73">
        <f>'Boekhouding 2026'!F89</f>
        <v>16500</v>
      </c>
      <c r="AA27" s="73">
        <f>'Boekhouding 2026'!G89</f>
        <v>0</v>
      </c>
      <c r="AB27" s="73">
        <f>'Boekhouding 2027'!F89</f>
        <v>17000</v>
      </c>
      <c r="AC27" s="73">
        <f>'Boekhouding 2027'!G89</f>
        <v>0</v>
      </c>
      <c r="AD27" s="73">
        <f>'Boekhouding 2028'!F89</f>
        <v>17000</v>
      </c>
      <c r="AE27" s="73">
        <f>'Boekhouding 2028'!G89</f>
        <v>0</v>
      </c>
    </row>
    <row r="28" spans="1:31" x14ac:dyDescent="0.3">
      <c r="A28" s="70"/>
      <c r="B28" s="70"/>
      <c r="C28" s="70" t="s">
        <v>655</v>
      </c>
      <c r="D28" s="70" t="s">
        <v>641</v>
      </c>
      <c r="E28" s="17" t="s">
        <v>317</v>
      </c>
      <c r="F28" s="17" t="s">
        <v>317</v>
      </c>
      <c r="G28" s="17" t="s">
        <v>317</v>
      </c>
      <c r="H28" s="17" t="s">
        <v>317</v>
      </c>
      <c r="I28" s="38"/>
      <c r="J28" s="38"/>
      <c r="K28" s="38"/>
      <c r="L28" s="38"/>
      <c r="M28" s="70" t="s">
        <v>642</v>
      </c>
      <c r="N28" s="70" t="s">
        <v>546</v>
      </c>
      <c r="O28" s="70">
        <v>20214</v>
      </c>
      <c r="P28" s="73"/>
      <c r="Q28" s="73"/>
      <c r="R28" s="73"/>
      <c r="S28" s="73"/>
      <c r="T28" s="73"/>
      <c r="U28" s="73"/>
      <c r="V28" s="73"/>
      <c r="W28" s="73"/>
      <c r="X28" s="73">
        <f>'Boekhouding 2025'!F90</f>
        <v>750</v>
      </c>
      <c r="Y28" s="73">
        <f>'Boekhouding 2025'!G90</f>
        <v>0</v>
      </c>
      <c r="Z28" s="73">
        <f>'Boekhouding 2026'!F90</f>
        <v>750</v>
      </c>
      <c r="AA28" s="73">
        <f>'Boekhouding 2026'!G90</f>
        <v>0</v>
      </c>
      <c r="AB28" s="73">
        <f>'Boekhouding 2027'!F90</f>
        <v>750</v>
      </c>
      <c r="AC28" s="73">
        <f>'Boekhouding 2027'!G90</f>
        <v>0</v>
      </c>
      <c r="AD28" s="73">
        <f>'Boekhouding 2028'!F90</f>
        <v>750</v>
      </c>
      <c r="AE28" s="73">
        <f>'Boekhouding 2028'!G90</f>
        <v>0</v>
      </c>
    </row>
    <row r="29" spans="1:31" x14ac:dyDescent="0.3">
      <c r="A29" s="70"/>
      <c r="B29" s="70"/>
      <c r="C29" s="70" t="s">
        <v>656</v>
      </c>
      <c r="D29" s="70" t="s">
        <v>643</v>
      </c>
      <c r="E29" s="17" t="s">
        <v>320</v>
      </c>
      <c r="F29" s="17" t="s">
        <v>320</v>
      </c>
      <c r="G29" s="17" t="s">
        <v>320</v>
      </c>
      <c r="H29" s="17" t="s">
        <v>320</v>
      </c>
      <c r="I29" s="38"/>
      <c r="J29" s="38"/>
      <c r="K29" s="38"/>
      <c r="L29" s="38"/>
      <c r="M29" s="70" t="s">
        <v>644</v>
      </c>
      <c r="N29" s="70" t="s">
        <v>546</v>
      </c>
      <c r="O29" s="70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</row>
  </sheetData>
  <mergeCells count="7">
    <mergeCell ref="X3:AE3"/>
    <mergeCell ref="I3:L3"/>
    <mergeCell ref="G2:N2"/>
    <mergeCell ref="A1:N1"/>
    <mergeCell ref="A2:F2"/>
    <mergeCell ref="E3:H3"/>
    <mergeCell ref="P3:W3"/>
  </mergeCells>
  <phoneticPr fontId="5" type="noConversion"/>
  <pageMargins left="0.7" right="0.7" top="0.75" bottom="0.75" header="0.3" footer="0.3"/>
  <pageSetup paperSize="9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93C2E-14C1-4781-8515-862930E43E91}">
  <sheetPr>
    <tabColor rgb="FF00B050"/>
  </sheetPr>
  <dimension ref="A1:AG43"/>
  <sheetViews>
    <sheetView topLeftCell="N1" zoomScaleNormal="100" workbookViewId="0">
      <selection activeCell="AD5" sqref="AD5:AE43"/>
    </sheetView>
  </sheetViews>
  <sheetFormatPr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8.88671875" style="71" bestFit="1" customWidth="1"/>
    <col min="5" max="12" width="5.5546875" style="58" hidden="1" customWidth="1"/>
    <col min="13" max="13" width="26.88671875" style="71" hidden="1" customWidth="1"/>
    <col min="14" max="14" width="18" style="71" bestFit="1" customWidth="1"/>
    <col min="15" max="15" width="8.88671875" style="71"/>
    <col min="16" max="23" width="16.88671875" style="72" hidden="1" customWidth="1"/>
    <col min="24" max="31" width="16.88671875" style="72" customWidth="1"/>
    <col min="32" max="32" width="8.88671875" style="71"/>
    <col min="33" max="33" width="11.44140625" style="71" bestFit="1" customWidth="1"/>
    <col min="34" max="16384" width="8.88671875" style="71"/>
  </cols>
  <sheetData>
    <row r="1" spans="1:33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33" ht="26.4" thickBot="1" x14ac:dyDescent="0.35">
      <c r="A2" s="118" t="s">
        <v>182</v>
      </c>
      <c r="B2" s="119"/>
      <c r="C2" s="119"/>
      <c r="D2" s="119"/>
      <c r="E2" s="119"/>
      <c r="F2" s="120"/>
      <c r="G2" s="119" t="s">
        <v>16</v>
      </c>
      <c r="H2" s="119"/>
      <c r="I2" s="119"/>
      <c r="J2" s="119"/>
      <c r="K2" s="119"/>
      <c r="L2" s="119"/>
      <c r="M2" s="119"/>
      <c r="N2" s="120"/>
    </row>
    <row r="3" spans="1:33" s="69" customFormat="1" x14ac:dyDescent="0.3">
      <c r="E3" s="121" t="s">
        <v>19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3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2021</v>
      </c>
      <c r="F4" s="38">
        <v>2022</v>
      </c>
      <c r="G4" s="38">
        <v>2023</v>
      </c>
      <c r="H4" s="38">
        <v>2024</v>
      </c>
      <c r="I4" s="38">
        <v>2021</v>
      </c>
      <c r="J4" s="38">
        <v>2022</v>
      </c>
      <c r="K4" s="38">
        <v>2023</v>
      </c>
      <c r="L4" s="38">
        <v>2024</v>
      </c>
      <c r="M4" s="70"/>
      <c r="N4" s="70" t="s">
        <v>657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3" s="69" customFormat="1" x14ac:dyDescent="0.3">
      <c r="A5" s="19" t="s">
        <v>658</v>
      </c>
      <c r="B5" s="19"/>
      <c r="C5" s="19"/>
      <c r="D5" s="19" t="s">
        <v>659</v>
      </c>
      <c r="E5" s="44"/>
      <c r="F5" s="44"/>
      <c r="G5" s="44"/>
      <c r="H5" s="44"/>
      <c r="I5" s="94"/>
      <c r="J5" s="94"/>
      <c r="K5" s="94"/>
      <c r="L5" s="94"/>
      <c r="M5" s="19"/>
      <c r="N5" s="19"/>
      <c r="O5" s="19"/>
      <c r="P5" s="75"/>
      <c r="Q5" s="75"/>
      <c r="R5" s="75"/>
      <c r="S5" s="75"/>
      <c r="T5" s="75"/>
      <c r="U5" s="75"/>
      <c r="V5" s="75"/>
      <c r="W5" s="75"/>
      <c r="X5" s="75">
        <f t="shared" ref="X5:AE5" si="0">SUM(X7:X43)</f>
        <v>570650</v>
      </c>
      <c r="Y5" s="75">
        <f t="shared" si="0"/>
        <v>495650</v>
      </c>
      <c r="Z5" s="75">
        <f t="shared" si="0"/>
        <v>570650</v>
      </c>
      <c r="AA5" s="75">
        <f t="shared" si="0"/>
        <v>495650</v>
      </c>
      <c r="AB5" s="75">
        <f t="shared" si="0"/>
        <v>570650</v>
      </c>
      <c r="AC5" s="75">
        <f t="shared" si="0"/>
        <v>495650</v>
      </c>
      <c r="AD5" s="75">
        <f t="shared" si="0"/>
        <v>570650</v>
      </c>
      <c r="AE5" s="75">
        <f t="shared" si="0"/>
        <v>495650</v>
      </c>
      <c r="AG5" s="95"/>
    </row>
    <row r="6" spans="1:33" s="77" customFormat="1" x14ac:dyDescent="0.3">
      <c r="A6" s="68"/>
      <c r="B6" s="68" t="s">
        <v>660</v>
      </c>
      <c r="C6" s="68"/>
      <c r="D6" s="68" t="s">
        <v>661</v>
      </c>
      <c r="E6" s="39"/>
      <c r="F6" s="39"/>
      <c r="G6" s="39"/>
      <c r="H6" s="39"/>
      <c r="I6" s="96"/>
      <c r="J6" s="96"/>
      <c r="K6" s="96"/>
      <c r="L6" s="96"/>
      <c r="M6" s="68"/>
      <c r="N6" s="68" t="s">
        <v>662</v>
      </c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3" x14ac:dyDescent="0.3">
      <c r="A7" s="70"/>
      <c r="B7" s="70"/>
      <c r="C7" s="70" t="s">
        <v>663</v>
      </c>
      <c r="D7" s="70" t="s">
        <v>118</v>
      </c>
      <c r="E7" s="38"/>
      <c r="F7" s="38"/>
      <c r="G7" s="38"/>
      <c r="H7" s="38"/>
      <c r="I7" s="97"/>
      <c r="J7" s="97"/>
      <c r="K7" s="97"/>
      <c r="L7" s="97"/>
      <c r="M7" s="70"/>
      <c r="N7" s="98"/>
      <c r="O7" s="70">
        <v>30101</v>
      </c>
      <c r="P7" s="81"/>
      <c r="Q7" s="81"/>
      <c r="R7" s="81"/>
      <c r="S7" s="81"/>
      <c r="T7" s="81"/>
      <c r="U7" s="81"/>
      <c r="V7" s="81"/>
      <c r="W7" s="81"/>
      <c r="X7" s="81">
        <f>'Boekhouding 2025'!F93</f>
        <v>40000</v>
      </c>
      <c r="Y7" s="81">
        <f>'Boekhouding 2025'!G93</f>
        <v>12000</v>
      </c>
      <c r="Z7" s="81">
        <f>'Boekhouding 2026'!F93</f>
        <v>40000</v>
      </c>
      <c r="AA7" s="81">
        <f>'Boekhouding 2026'!G93</f>
        <v>12000</v>
      </c>
      <c r="AB7" s="81">
        <f>'Boekhouding 2027'!F93</f>
        <v>40000</v>
      </c>
      <c r="AC7" s="81">
        <f>'Boekhouding 2027'!G93</f>
        <v>12000</v>
      </c>
      <c r="AD7" s="81">
        <f>'Boekhouding 2028'!F93</f>
        <v>40000</v>
      </c>
      <c r="AE7" s="81">
        <f>'Boekhouding 2028'!G93</f>
        <v>12000</v>
      </c>
    </row>
    <row r="8" spans="1:33" x14ac:dyDescent="0.3">
      <c r="A8" s="70"/>
      <c r="B8" s="70"/>
      <c r="C8" s="70" t="s">
        <v>664</v>
      </c>
      <c r="D8" s="70" t="s">
        <v>122</v>
      </c>
      <c r="E8" s="38"/>
      <c r="F8" s="38"/>
      <c r="G8" s="38"/>
      <c r="H8" s="38"/>
      <c r="I8" s="97"/>
      <c r="J8" s="97"/>
      <c r="K8" s="97"/>
      <c r="L8" s="97"/>
      <c r="M8" s="70"/>
      <c r="N8" s="98"/>
      <c r="O8" s="70">
        <v>30102</v>
      </c>
      <c r="P8" s="81"/>
      <c r="Q8" s="81"/>
      <c r="R8" s="81"/>
      <c r="S8" s="81"/>
      <c r="T8" s="81"/>
      <c r="U8" s="81"/>
      <c r="V8" s="81"/>
      <c r="W8" s="81"/>
      <c r="X8" s="81">
        <f>'Boekhouding 2025'!F94</f>
        <v>2400</v>
      </c>
      <c r="Y8" s="81">
        <f>'Boekhouding 2025'!G94</f>
        <v>2400</v>
      </c>
      <c r="Z8" s="81">
        <f>'Boekhouding 2026'!F94</f>
        <v>2400</v>
      </c>
      <c r="AA8" s="81">
        <f>'Boekhouding 2026'!G94</f>
        <v>2400</v>
      </c>
      <c r="AB8" s="81">
        <f>'Boekhouding 2027'!F94</f>
        <v>2400</v>
      </c>
      <c r="AC8" s="81">
        <f>'Boekhouding 2027'!G94</f>
        <v>2400</v>
      </c>
      <c r="AD8" s="81">
        <f>'Boekhouding 2028'!F94</f>
        <v>2400</v>
      </c>
      <c r="AE8" s="81">
        <f>'Boekhouding 2028'!G94</f>
        <v>2400</v>
      </c>
    </row>
    <row r="9" spans="1:33" x14ac:dyDescent="0.3">
      <c r="A9" s="70"/>
      <c r="B9" s="70"/>
      <c r="C9" s="70" t="s">
        <v>665</v>
      </c>
      <c r="D9" s="70" t="s">
        <v>669</v>
      </c>
      <c r="E9" s="38"/>
      <c r="F9" s="38"/>
      <c r="G9" s="38"/>
      <c r="H9" s="38"/>
      <c r="I9" s="97"/>
      <c r="J9" s="97"/>
      <c r="K9" s="97"/>
      <c r="L9" s="97"/>
      <c r="M9" s="70"/>
      <c r="N9" s="98"/>
      <c r="O9" s="70">
        <v>30103</v>
      </c>
      <c r="P9" s="81"/>
      <c r="Q9" s="81"/>
      <c r="R9" s="81"/>
      <c r="S9" s="81"/>
      <c r="T9" s="81"/>
      <c r="U9" s="81"/>
      <c r="V9" s="81"/>
      <c r="W9" s="81"/>
      <c r="X9" s="81">
        <f>'Boekhouding 2025'!F95</f>
        <v>2400</v>
      </c>
      <c r="Y9" s="81">
        <f>'Boekhouding 2025'!G95</f>
        <v>2400</v>
      </c>
      <c r="Z9" s="81">
        <f>'Boekhouding 2026'!F95</f>
        <v>2400</v>
      </c>
      <c r="AA9" s="81">
        <f>'Boekhouding 2026'!G95</f>
        <v>2400</v>
      </c>
      <c r="AB9" s="81">
        <f>'Boekhouding 2027'!F95</f>
        <v>2400</v>
      </c>
      <c r="AC9" s="81">
        <f>'Boekhouding 2027'!G95</f>
        <v>2400</v>
      </c>
      <c r="AD9" s="81">
        <f>'Boekhouding 2028'!F95</f>
        <v>2400</v>
      </c>
      <c r="AE9" s="81">
        <f>'Boekhouding 2028'!G95</f>
        <v>2400</v>
      </c>
    </row>
    <row r="10" spans="1:33" x14ac:dyDescent="0.3">
      <c r="A10" s="70"/>
      <c r="B10" s="70"/>
      <c r="C10" s="70" t="s">
        <v>666</v>
      </c>
      <c r="D10" s="70" t="s">
        <v>794</v>
      </c>
      <c r="E10" s="38"/>
      <c r="F10" s="38"/>
      <c r="G10" s="38"/>
      <c r="H10" s="38"/>
      <c r="I10" s="97"/>
      <c r="J10" s="97"/>
      <c r="K10" s="97"/>
      <c r="L10" s="97"/>
      <c r="M10" s="70"/>
      <c r="N10" s="98"/>
      <c r="O10" s="70">
        <v>30104</v>
      </c>
      <c r="P10" s="81"/>
      <c r="Q10" s="81"/>
      <c r="R10" s="81"/>
      <c r="S10" s="81"/>
      <c r="T10" s="81"/>
      <c r="U10" s="81"/>
      <c r="V10" s="81"/>
      <c r="W10" s="81"/>
      <c r="X10" s="81">
        <f>'Boekhouding 2025'!F96</f>
        <v>47500</v>
      </c>
      <c r="Y10" s="81">
        <f>'Boekhouding 2025'!G96</f>
        <v>47500</v>
      </c>
      <c r="Z10" s="81">
        <f>'Boekhouding 2026'!F96</f>
        <v>47500</v>
      </c>
      <c r="AA10" s="81">
        <f>'Boekhouding 2026'!G96</f>
        <v>47500</v>
      </c>
      <c r="AB10" s="81">
        <f>'Boekhouding 2027'!F96</f>
        <v>47500</v>
      </c>
      <c r="AC10" s="81">
        <f>'Boekhouding 2027'!G96</f>
        <v>47500</v>
      </c>
      <c r="AD10" s="81">
        <f>'Boekhouding 2028'!F96</f>
        <v>47500</v>
      </c>
      <c r="AE10" s="81">
        <f>'Boekhouding 2028'!G96</f>
        <v>47500</v>
      </c>
    </row>
    <row r="11" spans="1:33" x14ac:dyDescent="0.3">
      <c r="A11" s="70"/>
      <c r="B11" s="70"/>
      <c r="C11" s="70" t="s">
        <v>667</v>
      </c>
      <c r="D11" s="70" t="s">
        <v>759</v>
      </c>
      <c r="E11" s="38"/>
      <c r="F11" s="38"/>
      <c r="G11" s="38"/>
      <c r="H11" s="38"/>
      <c r="I11" s="97"/>
      <c r="J11" s="97"/>
      <c r="K11" s="97"/>
      <c r="L11" s="97"/>
      <c r="M11" s="70"/>
      <c r="N11" s="98"/>
      <c r="O11" s="70">
        <v>30105</v>
      </c>
      <c r="P11" s="81"/>
      <c r="Q11" s="81"/>
      <c r="R11" s="81"/>
      <c r="S11" s="81"/>
      <c r="T11" s="81"/>
      <c r="U11" s="81"/>
      <c r="V11" s="81"/>
      <c r="W11" s="81"/>
      <c r="X11" s="81">
        <f>'Boekhouding 2025'!F97</f>
        <v>2000</v>
      </c>
      <c r="Y11" s="81">
        <f>'Boekhouding 2025'!G97</f>
        <v>1500</v>
      </c>
      <c r="Z11" s="81">
        <f>'Boekhouding 2026'!F97</f>
        <v>2000</v>
      </c>
      <c r="AA11" s="81">
        <f>'Boekhouding 2026'!G97</f>
        <v>1500</v>
      </c>
      <c r="AB11" s="81">
        <f>'Boekhouding 2027'!F97</f>
        <v>2000</v>
      </c>
      <c r="AC11" s="81">
        <f>'Boekhouding 2027'!G97</f>
        <v>1500</v>
      </c>
      <c r="AD11" s="81">
        <f>'Boekhouding 2028'!F97</f>
        <v>2000</v>
      </c>
      <c r="AE11" s="81">
        <f>'Boekhouding 2028'!G97</f>
        <v>1500</v>
      </c>
    </row>
    <row r="12" spans="1:33" x14ac:dyDescent="0.3">
      <c r="A12" s="70"/>
      <c r="B12" s="70"/>
      <c r="C12" s="70" t="s">
        <v>668</v>
      </c>
      <c r="D12" s="70" t="s">
        <v>761</v>
      </c>
      <c r="E12" s="38"/>
      <c r="F12" s="38"/>
      <c r="G12" s="38"/>
      <c r="H12" s="38"/>
      <c r="I12" s="97"/>
      <c r="J12" s="97"/>
      <c r="K12" s="97"/>
      <c r="L12" s="97"/>
      <c r="M12" s="70"/>
      <c r="N12" s="98"/>
      <c r="O12" s="70">
        <v>30106</v>
      </c>
      <c r="P12" s="81"/>
      <c r="Q12" s="81"/>
      <c r="R12" s="81"/>
      <c r="S12" s="81"/>
      <c r="T12" s="81"/>
      <c r="U12" s="81"/>
      <c r="V12" s="81"/>
      <c r="W12" s="81"/>
      <c r="X12" s="81">
        <f>'Boekhouding 2025'!F98</f>
        <v>0</v>
      </c>
      <c r="Y12" s="81">
        <f>'Boekhouding 2025'!G98</f>
        <v>18500</v>
      </c>
      <c r="Z12" s="81">
        <f>'Boekhouding 2026'!F98</f>
        <v>0</v>
      </c>
      <c r="AA12" s="81">
        <f>'Boekhouding 2026'!G98</f>
        <v>18500</v>
      </c>
      <c r="AB12" s="81">
        <f>'Boekhouding 2027'!F98</f>
        <v>0</v>
      </c>
      <c r="AC12" s="81">
        <f>'Boekhouding 2027'!G98</f>
        <v>18500</v>
      </c>
      <c r="AD12" s="81">
        <f>'Boekhouding 2028'!F98</f>
        <v>0</v>
      </c>
      <c r="AE12" s="81">
        <f>'Boekhouding 2028'!G98</f>
        <v>18500</v>
      </c>
    </row>
    <row r="13" spans="1:33" s="77" customFormat="1" x14ac:dyDescent="0.3">
      <c r="A13" s="68"/>
      <c r="B13" s="68" t="s">
        <v>670</v>
      </c>
      <c r="C13" s="68"/>
      <c r="D13" s="68" t="s">
        <v>813</v>
      </c>
      <c r="E13" s="39"/>
      <c r="F13" s="39"/>
      <c r="G13" s="39"/>
      <c r="H13" s="39"/>
      <c r="I13" s="96"/>
      <c r="J13" s="96"/>
      <c r="K13" s="96"/>
      <c r="L13" s="96"/>
      <c r="M13" s="68"/>
      <c r="N13" s="68" t="s">
        <v>662</v>
      </c>
      <c r="O13" s="68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3" x14ac:dyDescent="0.3">
      <c r="A14" s="70"/>
      <c r="B14" s="70"/>
      <c r="C14" s="70" t="s">
        <v>671</v>
      </c>
      <c r="D14" s="70" t="s">
        <v>118</v>
      </c>
      <c r="E14" s="38"/>
      <c r="F14" s="38"/>
      <c r="G14" s="38"/>
      <c r="H14" s="38"/>
      <c r="I14" s="97"/>
      <c r="J14" s="97"/>
      <c r="K14" s="97"/>
      <c r="L14" s="97"/>
      <c r="M14" s="70"/>
      <c r="N14" s="70"/>
      <c r="O14" s="70">
        <v>30201</v>
      </c>
      <c r="P14" s="81"/>
      <c r="Q14" s="81"/>
      <c r="R14" s="81"/>
      <c r="S14" s="81"/>
      <c r="T14" s="81"/>
      <c r="U14" s="81"/>
      <c r="V14" s="81"/>
      <c r="W14" s="81"/>
      <c r="X14" s="81">
        <f>'Boekhouding 2025'!F100</f>
        <v>40000</v>
      </c>
      <c r="Y14" s="81">
        <f>'Boekhouding 2025'!G100</f>
        <v>30000</v>
      </c>
      <c r="Z14" s="81">
        <f>'Boekhouding 2026'!F100</f>
        <v>40000</v>
      </c>
      <c r="AA14" s="81">
        <f>'Boekhouding 2026'!G100</f>
        <v>30000</v>
      </c>
      <c r="AB14" s="81">
        <f>'Boekhouding 2027'!F100</f>
        <v>40000</v>
      </c>
      <c r="AC14" s="81">
        <f>'Boekhouding 2027'!G100</f>
        <v>30000</v>
      </c>
      <c r="AD14" s="81">
        <f>'Boekhouding 2028'!F100</f>
        <v>40000</v>
      </c>
      <c r="AE14" s="81">
        <f>'Boekhouding 2028'!G100</f>
        <v>30000</v>
      </c>
    </row>
    <row r="15" spans="1:33" x14ac:dyDescent="0.3">
      <c r="A15" s="70"/>
      <c r="B15" s="70"/>
      <c r="C15" s="70" t="s">
        <v>672</v>
      </c>
      <c r="D15" s="70" t="s">
        <v>122</v>
      </c>
      <c r="E15" s="38"/>
      <c r="F15" s="38"/>
      <c r="G15" s="38"/>
      <c r="H15" s="38"/>
      <c r="I15" s="97"/>
      <c r="J15" s="97"/>
      <c r="K15" s="97"/>
      <c r="L15" s="97"/>
      <c r="M15" s="70"/>
      <c r="N15" s="70"/>
      <c r="O15" s="70">
        <v>30202</v>
      </c>
      <c r="P15" s="81"/>
      <c r="Q15" s="81"/>
      <c r="R15" s="81"/>
      <c r="S15" s="81"/>
      <c r="T15" s="81"/>
      <c r="U15" s="81"/>
      <c r="V15" s="81"/>
      <c r="W15" s="81"/>
      <c r="X15" s="81">
        <f>'Boekhouding 2025'!F101</f>
        <v>20000</v>
      </c>
      <c r="Y15" s="81">
        <f>'Boekhouding 2025'!G101</f>
        <v>18000</v>
      </c>
      <c r="Z15" s="81">
        <f>'Boekhouding 2026'!F101</f>
        <v>20000</v>
      </c>
      <c r="AA15" s="81">
        <f>'Boekhouding 2026'!G101</f>
        <v>18000</v>
      </c>
      <c r="AB15" s="81">
        <f>'Boekhouding 2027'!F101</f>
        <v>20000</v>
      </c>
      <c r="AC15" s="81">
        <f>'Boekhouding 2027'!G101</f>
        <v>18000</v>
      </c>
      <c r="AD15" s="81">
        <f>'Boekhouding 2028'!F101</f>
        <v>20000</v>
      </c>
      <c r="AE15" s="81">
        <f>'Boekhouding 2028'!G101</f>
        <v>18000</v>
      </c>
    </row>
    <row r="16" spans="1:33" x14ac:dyDescent="0.3">
      <c r="A16" s="70"/>
      <c r="B16" s="70"/>
      <c r="C16" s="70" t="s">
        <v>673</v>
      </c>
      <c r="D16" s="70" t="s">
        <v>669</v>
      </c>
      <c r="E16" s="38"/>
      <c r="F16" s="38"/>
      <c r="G16" s="38"/>
      <c r="H16" s="38"/>
      <c r="I16" s="97"/>
      <c r="J16" s="97"/>
      <c r="K16" s="97"/>
      <c r="L16" s="97"/>
      <c r="M16" s="70"/>
      <c r="N16" s="70"/>
      <c r="O16" s="70">
        <v>30203</v>
      </c>
      <c r="P16" s="81"/>
      <c r="Q16" s="81"/>
      <c r="R16" s="81"/>
      <c r="S16" s="81"/>
      <c r="T16" s="81"/>
      <c r="U16" s="81"/>
      <c r="V16" s="81"/>
      <c r="W16" s="81"/>
      <c r="X16" s="81">
        <f>'Boekhouding 2025'!F102</f>
        <v>2500</v>
      </c>
      <c r="Y16" s="81">
        <f>'Boekhouding 2025'!G102</f>
        <v>2500</v>
      </c>
      <c r="Z16" s="81">
        <f>'Boekhouding 2026'!F102</f>
        <v>2500</v>
      </c>
      <c r="AA16" s="81">
        <f>'Boekhouding 2026'!G102</f>
        <v>2500</v>
      </c>
      <c r="AB16" s="81">
        <f>'Boekhouding 2027'!F102</f>
        <v>2500</v>
      </c>
      <c r="AC16" s="81">
        <f>'Boekhouding 2027'!G102</f>
        <v>2500</v>
      </c>
      <c r="AD16" s="81">
        <f>'Boekhouding 2028'!F102</f>
        <v>2500</v>
      </c>
      <c r="AE16" s="81">
        <f>'Boekhouding 2028'!G102</f>
        <v>2500</v>
      </c>
    </row>
    <row r="17" spans="1:31" x14ac:dyDescent="0.3">
      <c r="A17" s="70"/>
      <c r="B17" s="70"/>
      <c r="C17" s="70" t="s">
        <v>674</v>
      </c>
      <c r="D17" s="70" t="s">
        <v>794</v>
      </c>
      <c r="E17" s="38"/>
      <c r="F17" s="38"/>
      <c r="G17" s="38"/>
      <c r="H17" s="38"/>
      <c r="I17" s="97"/>
      <c r="J17" s="97"/>
      <c r="K17" s="97"/>
      <c r="L17" s="97"/>
      <c r="M17" s="70"/>
      <c r="N17" s="70"/>
      <c r="O17" s="70">
        <v>30204</v>
      </c>
      <c r="P17" s="81"/>
      <c r="Q17" s="81"/>
      <c r="R17" s="81"/>
      <c r="S17" s="81"/>
      <c r="T17" s="81"/>
      <c r="U17" s="81"/>
      <c r="V17" s="81"/>
      <c r="W17" s="81"/>
      <c r="X17" s="81">
        <f>'Boekhouding 2025'!F103</f>
        <v>36750</v>
      </c>
      <c r="Y17" s="81">
        <f>'Boekhouding 2025'!G103</f>
        <v>36750</v>
      </c>
      <c r="Z17" s="81">
        <f>'Boekhouding 2026'!F103</f>
        <v>36750</v>
      </c>
      <c r="AA17" s="81">
        <f>'Boekhouding 2026'!G103</f>
        <v>36750</v>
      </c>
      <c r="AB17" s="81">
        <f>'Boekhouding 2027'!F103</f>
        <v>36750</v>
      </c>
      <c r="AC17" s="81">
        <f>'Boekhouding 2027'!G103</f>
        <v>36750</v>
      </c>
      <c r="AD17" s="81">
        <f>'Boekhouding 2028'!F103</f>
        <v>36750</v>
      </c>
      <c r="AE17" s="81">
        <f>'Boekhouding 2028'!G103</f>
        <v>36750</v>
      </c>
    </row>
    <row r="18" spans="1:31" x14ac:dyDescent="0.3">
      <c r="A18" s="70"/>
      <c r="B18" s="70"/>
      <c r="C18" s="70" t="s">
        <v>675</v>
      </c>
      <c r="D18" s="70" t="s">
        <v>759</v>
      </c>
      <c r="E18" s="38"/>
      <c r="F18" s="38"/>
      <c r="G18" s="38"/>
      <c r="H18" s="38"/>
      <c r="I18" s="38"/>
      <c r="J18" s="38"/>
      <c r="K18" s="38"/>
      <c r="L18" s="38"/>
      <c r="M18" s="70"/>
      <c r="N18" s="70"/>
      <c r="O18" s="70">
        <v>30205</v>
      </c>
      <c r="P18" s="73"/>
      <c r="Q18" s="73"/>
      <c r="R18" s="73"/>
      <c r="S18" s="73"/>
      <c r="T18" s="73"/>
      <c r="U18" s="73"/>
      <c r="V18" s="81"/>
      <c r="W18" s="81"/>
      <c r="X18" s="81">
        <f>'Boekhouding 2025'!F104</f>
        <v>2625</v>
      </c>
      <c r="Y18" s="81">
        <f>'Boekhouding 2025'!G104</f>
        <v>2625</v>
      </c>
      <c r="Z18" s="81">
        <f>'Boekhouding 2026'!F104</f>
        <v>2625</v>
      </c>
      <c r="AA18" s="81">
        <f>'Boekhouding 2026'!G104</f>
        <v>2625</v>
      </c>
      <c r="AB18" s="81">
        <f>'Boekhouding 2027'!F104</f>
        <v>2625</v>
      </c>
      <c r="AC18" s="81">
        <f>'Boekhouding 2027'!G104</f>
        <v>2625</v>
      </c>
      <c r="AD18" s="81">
        <f>'Boekhouding 2028'!F104</f>
        <v>2625</v>
      </c>
      <c r="AE18" s="81">
        <f>'Boekhouding 2028'!G104</f>
        <v>2625</v>
      </c>
    </row>
    <row r="19" spans="1:31" x14ac:dyDescent="0.3">
      <c r="A19" s="70"/>
      <c r="B19" s="70"/>
      <c r="C19" s="70" t="s">
        <v>676</v>
      </c>
      <c r="D19" s="70" t="s">
        <v>760</v>
      </c>
      <c r="E19" s="38"/>
      <c r="F19" s="38"/>
      <c r="G19" s="38"/>
      <c r="H19" s="38"/>
      <c r="I19" s="38"/>
      <c r="J19" s="38"/>
      <c r="K19" s="38"/>
      <c r="L19" s="38"/>
      <c r="M19" s="70"/>
      <c r="N19" s="70"/>
      <c r="O19" s="70">
        <v>30206</v>
      </c>
      <c r="P19" s="73"/>
      <c r="Q19" s="73"/>
      <c r="R19" s="73"/>
      <c r="S19" s="73"/>
      <c r="T19" s="73"/>
      <c r="U19" s="73"/>
      <c r="V19" s="81"/>
      <c r="W19" s="81"/>
      <c r="X19" s="81">
        <f>'Boekhouding 2025'!F105</f>
        <v>8000</v>
      </c>
      <c r="Y19" s="81">
        <f>'Boekhouding 2025'!G105</f>
        <v>8000</v>
      </c>
      <c r="Z19" s="81">
        <f>'Boekhouding 2026'!F105</f>
        <v>8000</v>
      </c>
      <c r="AA19" s="81">
        <f>'Boekhouding 2026'!G105</f>
        <v>8000</v>
      </c>
      <c r="AB19" s="81">
        <f>'Boekhouding 2027'!F105</f>
        <v>8000</v>
      </c>
      <c r="AC19" s="81">
        <f>'Boekhouding 2027'!G105</f>
        <v>8000</v>
      </c>
      <c r="AD19" s="81">
        <f>'Boekhouding 2028'!F105</f>
        <v>8000</v>
      </c>
      <c r="AE19" s="81">
        <f>'Boekhouding 2028'!G105</f>
        <v>8000</v>
      </c>
    </row>
    <row r="20" spans="1:31" s="77" customFormat="1" x14ac:dyDescent="0.3">
      <c r="A20" s="68"/>
      <c r="B20" s="68" t="s">
        <v>677</v>
      </c>
      <c r="C20" s="68"/>
      <c r="D20" s="68" t="s">
        <v>687</v>
      </c>
      <c r="E20" s="39"/>
      <c r="F20" s="39"/>
      <c r="G20" s="39"/>
      <c r="H20" s="39"/>
      <c r="I20" s="96"/>
      <c r="J20" s="96"/>
      <c r="K20" s="96"/>
      <c r="L20" s="96"/>
      <c r="M20" s="68"/>
      <c r="N20" s="68" t="s">
        <v>662</v>
      </c>
      <c r="O20" s="68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spans="1:31" x14ac:dyDescent="0.3">
      <c r="A21" s="70"/>
      <c r="B21" s="70"/>
      <c r="C21" s="70" t="s">
        <v>678</v>
      </c>
      <c r="D21" s="70" t="s">
        <v>118</v>
      </c>
      <c r="E21" s="38"/>
      <c r="F21" s="38"/>
      <c r="G21" s="38"/>
      <c r="H21" s="38"/>
      <c r="I21" s="97"/>
      <c r="J21" s="97"/>
      <c r="K21" s="97"/>
      <c r="L21" s="97"/>
      <c r="M21" s="70"/>
      <c r="N21" s="70"/>
      <c r="O21" s="70">
        <v>30301</v>
      </c>
      <c r="P21" s="81"/>
      <c r="Q21" s="81"/>
      <c r="R21" s="81"/>
      <c r="S21" s="81"/>
      <c r="T21" s="81"/>
      <c r="U21" s="81"/>
      <c r="V21" s="81"/>
      <c r="W21" s="81"/>
      <c r="X21" s="81">
        <f>'Boekhouding 2025'!F107</f>
        <v>39150</v>
      </c>
      <c r="Y21" s="81">
        <f>'Boekhouding 2025'!G107</f>
        <v>37550</v>
      </c>
      <c r="Z21" s="81">
        <f>'Boekhouding 2026'!F107</f>
        <v>39150</v>
      </c>
      <c r="AA21" s="81">
        <f>'Boekhouding 2026'!G107</f>
        <v>37550</v>
      </c>
      <c r="AB21" s="81">
        <f>'Boekhouding 2027'!F107</f>
        <v>39150</v>
      </c>
      <c r="AC21" s="81">
        <f>'Boekhouding 2027'!G107</f>
        <v>37550</v>
      </c>
      <c r="AD21" s="81">
        <f>'Boekhouding 2028'!F107</f>
        <v>39150</v>
      </c>
      <c r="AE21" s="81">
        <f>'Boekhouding 2028'!G107</f>
        <v>37550</v>
      </c>
    </row>
    <row r="22" spans="1:31" x14ac:dyDescent="0.3">
      <c r="A22" s="70"/>
      <c r="B22" s="70"/>
      <c r="C22" s="70" t="s">
        <v>679</v>
      </c>
      <c r="D22" s="70" t="s">
        <v>122</v>
      </c>
      <c r="E22" s="38"/>
      <c r="F22" s="38"/>
      <c r="G22" s="38"/>
      <c r="H22" s="38"/>
      <c r="I22" s="97"/>
      <c r="J22" s="97"/>
      <c r="K22" s="97"/>
      <c r="L22" s="97"/>
      <c r="M22" s="70"/>
      <c r="N22" s="70"/>
      <c r="O22" s="70">
        <v>30302</v>
      </c>
      <c r="P22" s="81"/>
      <c r="Q22" s="81"/>
      <c r="R22" s="81"/>
      <c r="S22" s="81"/>
      <c r="T22" s="81"/>
      <c r="U22" s="81"/>
      <c r="V22" s="81"/>
      <c r="W22" s="81"/>
      <c r="X22" s="81">
        <f>'Boekhouding 2025'!F108</f>
        <v>12000</v>
      </c>
      <c r="Y22" s="81">
        <f>'Boekhouding 2025'!G108</f>
        <v>9500</v>
      </c>
      <c r="Z22" s="81">
        <f>'Boekhouding 2026'!F108</f>
        <v>12000</v>
      </c>
      <c r="AA22" s="81">
        <f>'Boekhouding 2026'!G108</f>
        <v>9500</v>
      </c>
      <c r="AB22" s="81">
        <f>'Boekhouding 2027'!F108</f>
        <v>12000</v>
      </c>
      <c r="AC22" s="81">
        <f>'Boekhouding 2027'!G108</f>
        <v>9500</v>
      </c>
      <c r="AD22" s="81">
        <f>'Boekhouding 2028'!F108</f>
        <v>12000</v>
      </c>
      <c r="AE22" s="81">
        <f>'Boekhouding 2028'!G108</f>
        <v>9500</v>
      </c>
    </row>
    <row r="23" spans="1:31" x14ac:dyDescent="0.3">
      <c r="A23" s="70"/>
      <c r="B23" s="70"/>
      <c r="C23" s="70" t="s">
        <v>680</v>
      </c>
      <c r="D23" s="70" t="s">
        <v>669</v>
      </c>
      <c r="E23" s="38"/>
      <c r="F23" s="38"/>
      <c r="G23" s="38"/>
      <c r="H23" s="38"/>
      <c r="I23" s="97"/>
      <c r="J23" s="97"/>
      <c r="K23" s="97"/>
      <c r="L23" s="97"/>
      <c r="M23" s="70"/>
      <c r="N23" s="70"/>
      <c r="O23" s="70">
        <v>30303</v>
      </c>
      <c r="P23" s="81"/>
      <c r="Q23" s="81"/>
      <c r="R23" s="81"/>
      <c r="S23" s="81"/>
      <c r="T23" s="81"/>
      <c r="U23" s="81"/>
      <c r="V23" s="81"/>
      <c r="W23" s="81"/>
      <c r="X23" s="81">
        <f>'Boekhouding 2025'!F109</f>
        <v>10000</v>
      </c>
      <c r="Y23" s="81">
        <f>'Boekhouding 2025'!G109</f>
        <v>8000</v>
      </c>
      <c r="Z23" s="81">
        <f>'Boekhouding 2026'!F109</f>
        <v>10000</v>
      </c>
      <c r="AA23" s="81">
        <f>'Boekhouding 2026'!G109</f>
        <v>8000</v>
      </c>
      <c r="AB23" s="81">
        <f>'Boekhouding 2027'!F109</f>
        <v>10000</v>
      </c>
      <c r="AC23" s="81">
        <f>'Boekhouding 2027'!G109</f>
        <v>8000</v>
      </c>
      <c r="AD23" s="81">
        <f>'Boekhouding 2028'!F109</f>
        <v>10000</v>
      </c>
      <c r="AE23" s="81">
        <f>'Boekhouding 2028'!G109</f>
        <v>8000</v>
      </c>
    </row>
    <row r="24" spans="1:31" x14ac:dyDescent="0.3">
      <c r="A24" s="70"/>
      <c r="B24" s="70"/>
      <c r="C24" s="70" t="s">
        <v>681</v>
      </c>
      <c r="D24" s="70" t="s">
        <v>796</v>
      </c>
      <c r="E24" s="38"/>
      <c r="F24" s="38"/>
      <c r="G24" s="38"/>
      <c r="H24" s="38"/>
      <c r="I24" s="97"/>
      <c r="J24" s="97"/>
      <c r="K24" s="97"/>
      <c r="L24" s="97"/>
      <c r="M24" s="70"/>
      <c r="N24" s="70"/>
      <c r="O24" s="70">
        <v>30304</v>
      </c>
      <c r="P24" s="81"/>
      <c r="Q24" s="81"/>
      <c r="R24" s="81"/>
      <c r="S24" s="81"/>
      <c r="T24" s="81"/>
      <c r="U24" s="81"/>
      <c r="V24" s="81"/>
      <c r="W24" s="81"/>
      <c r="X24" s="81">
        <f>'Boekhouding 2025'!F110</f>
        <v>80000</v>
      </c>
      <c r="Y24" s="81">
        <f>'Boekhouding 2025'!G110</f>
        <v>63900</v>
      </c>
      <c r="Z24" s="81">
        <f>'Boekhouding 2026'!F110</f>
        <v>80000</v>
      </c>
      <c r="AA24" s="81">
        <f>'Boekhouding 2026'!G110</f>
        <v>63900</v>
      </c>
      <c r="AB24" s="81">
        <f>'Boekhouding 2027'!F110</f>
        <v>80000</v>
      </c>
      <c r="AC24" s="81">
        <f>'Boekhouding 2027'!G110</f>
        <v>63900</v>
      </c>
      <c r="AD24" s="81">
        <f>'Boekhouding 2028'!F110</f>
        <v>80000</v>
      </c>
      <c r="AE24" s="81">
        <f>'Boekhouding 2028'!G110</f>
        <v>63900</v>
      </c>
    </row>
    <row r="25" spans="1:31" x14ac:dyDescent="0.3">
      <c r="A25" s="70"/>
      <c r="B25" s="70"/>
      <c r="C25" s="70" t="s">
        <v>682</v>
      </c>
      <c r="D25" s="70" t="s">
        <v>759</v>
      </c>
      <c r="E25" s="38"/>
      <c r="F25" s="38"/>
      <c r="G25" s="38"/>
      <c r="H25" s="38"/>
      <c r="I25" s="97"/>
      <c r="J25" s="97"/>
      <c r="K25" s="97"/>
      <c r="L25" s="97"/>
      <c r="M25" s="70"/>
      <c r="N25" s="70"/>
      <c r="O25" s="70">
        <v>30305</v>
      </c>
      <c r="P25" s="81"/>
      <c r="Q25" s="81"/>
      <c r="R25" s="81"/>
      <c r="S25" s="81"/>
      <c r="T25" s="81"/>
      <c r="U25" s="81"/>
      <c r="V25" s="81"/>
      <c r="W25" s="81"/>
      <c r="X25" s="81">
        <f>'Boekhouding 2025'!F111</f>
        <v>8100</v>
      </c>
      <c r="Y25" s="81">
        <f>'Boekhouding 2025'!G111</f>
        <v>8100</v>
      </c>
      <c r="Z25" s="81">
        <f>'Boekhouding 2026'!F111</f>
        <v>8100</v>
      </c>
      <c r="AA25" s="81">
        <f>'Boekhouding 2026'!G111</f>
        <v>8100</v>
      </c>
      <c r="AB25" s="81">
        <f>'Boekhouding 2027'!F111</f>
        <v>8100</v>
      </c>
      <c r="AC25" s="81">
        <f>'Boekhouding 2027'!G111</f>
        <v>8100</v>
      </c>
      <c r="AD25" s="81">
        <f>'Boekhouding 2028'!F111</f>
        <v>8100</v>
      </c>
      <c r="AE25" s="81">
        <f>'Boekhouding 2028'!G111</f>
        <v>8100</v>
      </c>
    </row>
    <row r="26" spans="1:31" x14ac:dyDescent="0.3">
      <c r="A26" s="70"/>
      <c r="B26" s="70"/>
      <c r="C26" s="70" t="s">
        <v>683</v>
      </c>
      <c r="D26" s="70" t="s">
        <v>760</v>
      </c>
      <c r="E26" s="38"/>
      <c r="F26" s="38"/>
      <c r="G26" s="38"/>
      <c r="H26" s="38"/>
      <c r="I26" s="97"/>
      <c r="J26" s="97"/>
      <c r="K26" s="97"/>
      <c r="L26" s="97"/>
      <c r="M26" s="70"/>
      <c r="N26" s="70"/>
      <c r="O26" s="70">
        <v>30306</v>
      </c>
      <c r="P26" s="81"/>
      <c r="Q26" s="81"/>
      <c r="R26" s="81"/>
      <c r="S26" s="81"/>
      <c r="T26" s="81"/>
      <c r="U26" s="81"/>
      <c r="V26" s="81"/>
      <c r="W26" s="81"/>
      <c r="X26" s="81">
        <f>'Boekhouding 2025'!F112</f>
        <v>25000</v>
      </c>
      <c r="Y26" s="81">
        <f>'Boekhouding 2025'!G112</f>
        <v>10000</v>
      </c>
      <c r="Z26" s="81">
        <f>'Boekhouding 2026'!F112</f>
        <v>25000</v>
      </c>
      <c r="AA26" s="81">
        <f>'Boekhouding 2026'!G112</f>
        <v>10000</v>
      </c>
      <c r="AB26" s="81">
        <f>'Boekhouding 2027'!F112</f>
        <v>25000</v>
      </c>
      <c r="AC26" s="81">
        <f>'Boekhouding 2027'!G112</f>
        <v>10000</v>
      </c>
      <c r="AD26" s="81">
        <f>'Boekhouding 2028'!F112</f>
        <v>25000</v>
      </c>
      <c r="AE26" s="81">
        <f>'Boekhouding 2028'!G112</f>
        <v>10000</v>
      </c>
    </row>
    <row r="27" spans="1:31" x14ac:dyDescent="0.3">
      <c r="A27" s="70"/>
      <c r="B27" s="70"/>
      <c r="C27" s="70" t="s">
        <v>684</v>
      </c>
      <c r="D27" s="70" t="s">
        <v>119</v>
      </c>
      <c r="E27" s="38"/>
      <c r="F27" s="38"/>
      <c r="G27" s="38"/>
      <c r="H27" s="38"/>
      <c r="I27" s="97"/>
      <c r="J27" s="97"/>
      <c r="K27" s="97"/>
      <c r="L27" s="97"/>
      <c r="M27" s="70"/>
      <c r="N27" s="70"/>
      <c r="O27" s="70">
        <v>30307</v>
      </c>
      <c r="P27" s="81"/>
      <c r="Q27" s="81"/>
      <c r="R27" s="81"/>
      <c r="S27" s="81"/>
      <c r="T27" s="81"/>
      <c r="U27" s="81"/>
      <c r="V27" s="81"/>
      <c r="W27" s="81"/>
      <c r="X27" s="81">
        <f>'Boekhouding 2025'!F113</f>
        <v>2000</v>
      </c>
      <c r="Y27" s="81">
        <f>'Boekhouding 2025'!G113</f>
        <v>2000</v>
      </c>
      <c r="Z27" s="81">
        <f>'Boekhouding 2026'!F113</f>
        <v>2000</v>
      </c>
      <c r="AA27" s="81">
        <f>'Boekhouding 2026'!G113</f>
        <v>2000</v>
      </c>
      <c r="AB27" s="81">
        <f>'Boekhouding 2027'!F113</f>
        <v>2000</v>
      </c>
      <c r="AC27" s="81">
        <f>'Boekhouding 2027'!G113</f>
        <v>2000</v>
      </c>
      <c r="AD27" s="81">
        <f>'Boekhouding 2028'!F113</f>
        <v>2000</v>
      </c>
      <c r="AE27" s="81">
        <f>'Boekhouding 2028'!G113</f>
        <v>2000</v>
      </c>
    </row>
    <row r="28" spans="1:31" x14ac:dyDescent="0.3">
      <c r="A28" s="70"/>
      <c r="B28" s="70"/>
      <c r="C28" s="70" t="s">
        <v>685</v>
      </c>
      <c r="D28" s="70" t="s">
        <v>120</v>
      </c>
      <c r="E28" s="38"/>
      <c r="F28" s="38"/>
      <c r="G28" s="38"/>
      <c r="H28" s="38"/>
      <c r="I28" s="97"/>
      <c r="J28" s="97"/>
      <c r="K28" s="97"/>
      <c r="L28" s="97"/>
      <c r="M28" s="70"/>
      <c r="N28" s="70"/>
      <c r="O28" s="70">
        <v>30308</v>
      </c>
      <c r="P28" s="81"/>
      <c r="Q28" s="81"/>
      <c r="R28" s="81"/>
      <c r="S28" s="81"/>
      <c r="T28" s="81"/>
      <c r="U28" s="81"/>
      <c r="V28" s="81"/>
      <c r="W28" s="81"/>
      <c r="X28" s="81">
        <f>'Boekhouding 2025'!F114</f>
        <v>5000</v>
      </c>
      <c r="Y28" s="81">
        <f>'Boekhouding 2025'!G114</f>
        <v>5000</v>
      </c>
      <c r="Z28" s="81">
        <f>'Boekhouding 2026'!F114</f>
        <v>5000</v>
      </c>
      <c r="AA28" s="81">
        <f>'Boekhouding 2026'!G114</f>
        <v>5000</v>
      </c>
      <c r="AB28" s="81">
        <f>'Boekhouding 2027'!F114</f>
        <v>5000</v>
      </c>
      <c r="AC28" s="81">
        <f>'Boekhouding 2027'!G114</f>
        <v>5000</v>
      </c>
      <c r="AD28" s="81">
        <f>'Boekhouding 2028'!F114</f>
        <v>5000</v>
      </c>
      <c r="AE28" s="81">
        <f>'Boekhouding 2028'!G114</f>
        <v>5000</v>
      </c>
    </row>
    <row r="29" spans="1:31" x14ac:dyDescent="0.3">
      <c r="A29" s="70"/>
      <c r="B29" s="70"/>
      <c r="C29" s="70" t="s">
        <v>815</v>
      </c>
      <c r="D29" s="70" t="s">
        <v>125</v>
      </c>
      <c r="E29" s="38"/>
      <c r="F29" s="38"/>
      <c r="G29" s="38"/>
      <c r="H29" s="38"/>
      <c r="I29" s="97"/>
      <c r="J29" s="97"/>
      <c r="K29" s="97"/>
      <c r="L29" s="97"/>
      <c r="M29" s="70"/>
      <c r="N29" s="70"/>
      <c r="O29" s="70">
        <v>30309</v>
      </c>
      <c r="P29" s="81"/>
      <c r="Q29" s="81"/>
      <c r="R29" s="81"/>
      <c r="S29" s="81"/>
      <c r="T29" s="81"/>
      <c r="U29" s="81"/>
      <c r="V29" s="81"/>
      <c r="W29" s="81"/>
      <c r="X29" s="81">
        <f>'Boekhouding 2025'!F115</f>
        <v>0</v>
      </c>
      <c r="Y29" s="81">
        <f>'Boekhouding 2025'!G115</f>
        <v>5200</v>
      </c>
      <c r="Z29" s="81">
        <f>'Boekhouding 2026'!F115</f>
        <v>0</v>
      </c>
      <c r="AA29" s="81">
        <f>'Boekhouding 2026'!G115</f>
        <v>5200</v>
      </c>
      <c r="AB29" s="81">
        <f>'Boekhouding 2027'!F115</f>
        <v>0</v>
      </c>
      <c r="AC29" s="81">
        <f>'Boekhouding 2027'!G115</f>
        <v>5200</v>
      </c>
      <c r="AD29" s="81">
        <f>'Boekhouding 2028'!F115</f>
        <v>0</v>
      </c>
      <c r="AE29" s="81">
        <f>'Boekhouding 2028'!G115</f>
        <v>5200</v>
      </c>
    </row>
    <row r="30" spans="1:31" s="77" customFormat="1" x14ac:dyDescent="0.3">
      <c r="A30" s="68"/>
      <c r="B30" s="68" t="s">
        <v>686</v>
      </c>
      <c r="C30" s="68"/>
      <c r="D30" s="68" t="s">
        <v>817</v>
      </c>
      <c r="E30" s="39"/>
      <c r="F30" s="39"/>
      <c r="G30" s="39"/>
      <c r="H30" s="39"/>
      <c r="I30" s="96"/>
      <c r="J30" s="96"/>
      <c r="K30" s="96"/>
      <c r="L30" s="96"/>
      <c r="M30" s="68"/>
      <c r="N30" s="68" t="s">
        <v>662</v>
      </c>
      <c r="O30" s="68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spans="1:31" x14ac:dyDescent="0.3">
      <c r="A31" s="70"/>
      <c r="B31" s="70"/>
      <c r="C31" s="70" t="s">
        <v>688</v>
      </c>
      <c r="D31" s="70" t="s">
        <v>118</v>
      </c>
      <c r="E31" s="38"/>
      <c r="F31" s="38"/>
      <c r="G31" s="38"/>
      <c r="H31" s="38"/>
      <c r="I31" s="97"/>
      <c r="J31" s="97"/>
      <c r="K31" s="97"/>
      <c r="L31" s="97"/>
      <c r="M31" s="70"/>
      <c r="N31" s="70"/>
      <c r="O31" s="70">
        <v>30401</v>
      </c>
      <c r="P31" s="81"/>
      <c r="Q31" s="81"/>
      <c r="R31" s="81"/>
      <c r="S31" s="81"/>
      <c r="T31" s="81"/>
      <c r="U31" s="81"/>
      <c r="V31" s="81"/>
      <c r="W31" s="81"/>
      <c r="X31" s="81">
        <f>'Boekhouding 2025'!F117</f>
        <v>5000</v>
      </c>
      <c r="Y31" s="81">
        <f>'Boekhouding 2025'!G117</f>
        <v>3500</v>
      </c>
      <c r="Z31" s="81">
        <f>'Boekhouding 2026'!F117</f>
        <v>5000</v>
      </c>
      <c r="AA31" s="81">
        <f>'Boekhouding 2026'!G117</f>
        <v>3500</v>
      </c>
      <c r="AB31" s="81">
        <f>'Boekhouding 2027'!F117</f>
        <v>5000</v>
      </c>
      <c r="AC31" s="81">
        <f>'Boekhouding 2027'!G117</f>
        <v>3500</v>
      </c>
      <c r="AD31" s="81">
        <f>'Boekhouding 2028'!F117</f>
        <v>5000</v>
      </c>
      <c r="AE31" s="81">
        <f>'Boekhouding 2028'!G117</f>
        <v>3500</v>
      </c>
    </row>
    <row r="32" spans="1:31" x14ac:dyDescent="0.3">
      <c r="A32" s="70"/>
      <c r="B32" s="70"/>
      <c r="C32" s="70" t="s">
        <v>689</v>
      </c>
      <c r="D32" s="70" t="s">
        <v>122</v>
      </c>
      <c r="E32" s="38"/>
      <c r="F32" s="38"/>
      <c r="G32" s="38"/>
      <c r="H32" s="38"/>
      <c r="I32" s="97"/>
      <c r="J32" s="97"/>
      <c r="K32" s="97"/>
      <c r="L32" s="97"/>
      <c r="M32" s="70"/>
      <c r="N32" s="70"/>
      <c r="O32" s="70">
        <v>30402</v>
      </c>
      <c r="P32" s="81"/>
      <c r="Q32" s="81"/>
      <c r="R32" s="81"/>
      <c r="S32" s="81"/>
      <c r="T32" s="81"/>
      <c r="U32" s="81"/>
      <c r="V32" s="81"/>
      <c r="W32" s="81"/>
      <c r="X32" s="81">
        <f>'Boekhouding 2025'!F118</f>
        <v>5000</v>
      </c>
      <c r="Y32" s="81">
        <f>'Boekhouding 2025'!G118</f>
        <v>3000</v>
      </c>
      <c r="Z32" s="81">
        <f>'Boekhouding 2026'!F118</f>
        <v>5000</v>
      </c>
      <c r="AA32" s="81">
        <f>'Boekhouding 2026'!G118</f>
        <v>3000</v>
      </c>
      <c r="AB32" s="81">
        <f>'Boekhouding 2027'!F118</f>
        <v>5000</v>
      </c>
      <c r="AC32" s="81">
        <f>'Boekhouding 2027'!G118</f>
        <v>3000</v>
      </c>
      <c r="AD32" s="81">
        <f>'Boekhouding 2028'!F118</f>
        <v>5000</v>
      </c>
      <c r="AE32" s="81">
        <f>'Boekhouding 2028'!G118</f>
        <v>3000</v>
      </c>
    </row>
    <row r="33" spans="1:31" x14ac:dyDescent="0.3">
      <c r="A33" s="70"/>
      <c r="B33" s="70"/>
      <c r="C33" s="70" t="s">
        <v>690</v>
      </c>
      <c r="D33" s="70" t="s">
        <v>669</v>
      </c>
      <c r="E33" s="38"/>
      <c r="F33" s="38"/>
      <c r="G33" s="38"/>
      <c r="H33" s="38"/>
      <c r="I33" s="97"/>
      <c r="J33" s="97"/>
      <c r="K33" s="97"/>
      <c r="L33" s="97"/>
      <c r="M33" s="70"/>
      <c r="N33" s="70"/>
      <c r="O33" s="70">
        <v>30403</v>
      </c>
      <c r="P33" s="81"/>
      <c r="Q33" s="81"/>
      <c r="R33" s="81"/>
      <c r="S33" s="81"/>
      <c r="T33" s="81"/>
      <c r="U33" s="81"/>
      <c r="V33" s="81"/>
      <c r="W33" s="81"/>
      <c r="X33" s="81">
        <f>'Boekhouding 2025'!F119</f>
        <v>3500</v>
      </c>
      <c r="Y33" s="81">
        <f>'Boekhouding 2025'!G119</f>
        <v>2500</v>
      </c>
      <c r="Z33" s="81">
        <f>'Boekhouding 2026'!F119</f>
        <v>3500</v>
      </c>
      <c r="AA33" s="81">
        <f>'Boekhouding 2026'!G119</f>
        <v>2500</v>
      </c>
      <c r="AB33" s="81">
        <f>'Boekhouding 2027'!F119</f>
        <v>3500</v>
      </c>
      <c r="AC33" s="81">
        <f>'Boekhouding 2027'!G119</f>
        <v>2500</v>
      </c>
      <c r="AD33" s="81">
        <f>'Boekhouding 2028'!F119</f>
        <v>3500</v>
      </c>
      <c r="AE33" s="81">
        <f>'Boekhouding 2028'!G119</f>
        <v>2500</v>
      </c>
    </row>
    <row r="34" spans="1:31" x14ac:dyDescent="0.3">
      <c r="A34" s="70"/>
      <c r="B34" s="70"/>
      <c r="C34" s="70" t="s">
        <v>691</v>
      </c>
      <c r="D34" s="70" t="s">
        <v>796</v>
      </c>
      <c r="E34" s="38"/>
      <c r="F34" s="38"/>
      <c r="G34" s="38"/>
      <c r="H34" s="38"/>
      <c r="I34" s="97"/>
      <c r="J34" s="97"/>
      <c r="K34" s="97"/>
      <c r="L34" s="97"/>
      <c r="M34" s="70"/>
      <c r="N34" s="70"/>
      <c r="O34" s="70">
        <v>30404</v>
      </c>
      <c r="P34" s="81"/>
      <c r="Q34" s="81"/>
      <c r="R34" s="81"/>
      <c r="S34" s="81"/>
      <c r="T34" s="81"/>
      <c r="U34" s="81"/>
      <c r="V34" s="81"/>
      <c r="W34" s="81"/>
      <c r="X34" s="81">
        <f>'Boekhouding 2025'!F120</f>
        <v>28500</v>
      </c>
      <c r="Y34" s="81">
        <f>'Boekhouding 2025'!G120</f>
        <v>25650</v>
      </c>
      <c r="Z34" s="81">
        <f>'Boekhouding 2026'!F120</f>
        <v>28500</v>
      </c>
      <c r="AA34" s="81">
        <f>'Boekhouding 2026'!G120</f>
        <v>25650</v>
      </c>
      <c r="AB34" s="81">
        <f>'Boekhouding 2027'!F120</f>
        <v>28500</v>
      </c>
      <c r="AC34" s="81">
        <f>'Boekhouding 2027'!G120</f>
        <v>25650</v>
      </c>
      <c r="AD34" s="81">
        <f>'Boekhouding 2028'!F120</f>
        <v>28500</v>
      </c>
      <c r="AE34" s="81">
        <f>'Boekhouding 2028'!G120</f>
        <v>25650</v>
      </c>
    </row>
    <row r="35" spans="1:31" x14ac:dyDescent="0.3">
      <c r="A35" s="70"/>
      <c r="B35" s="70"/>
      <c r="C35" s="70" t="s">
        <v>692</v>
      </c>
      <c r="D35" s="70" t="s">
        <v>759</v>
      </c>
      <c r="E35" s="38"/>
      <c r="F35" s="38"/>
      <c r="G35" s="38"/>
      <c r="H35" s="38"/>
      <c r="I35" s="97"/>
      <c r="J35" s="97"/>
      <c r="K35" s="97"/>
      <c r="L35" s="97"/>
      <c r="M35" s="70"/>
      <c r="N35" s="70"/>
      <c r="O35" s="70">
        <v>30405</v>
      </c>
      <c r="P35" s="81"/>
      <c r="Q35" s="81"/>
      <c r="R35" s="81"/>
      <c r="S35" s="81"/>
      <c r="T35" s="81"/>
      <c r="U35" s="81"/>
      <c r="V35" s="81"/>
      <c r="W35" s="81"/>
      <c r="X35" s="81">
        <f>'Boekhouding 2025'!F121</f>
        <v>1000</v>
      </c>
      <c r="Y35" s="81">
        <f>'Boekhouding 2025'!G121</f>
        <v>450</v>
      </c>
      <c r="Z35" s="81">
        <f>'Boekhouding 2026'!F121</f>
        <v>1000</v>
      </c>
      <c r="AA35" s="81">
        <f>'Boekhouding 2026'!G121</f>
        <v>450</v>
      </c>
      <c r="AB35" s="81">
        <f>'Boekhouding 2027'!F121</f>
        <v>1000</v>
      </c>
      <c r="AC35" s="81">
        <f>'Boekhouding 2027'!G121</f>
        <v>450</v>
      </c>
      <c r="AD35" s="81">
        <f>'Boekhouding 2028'!F121</f>
        <v>1000</v>
      </c>
      <c r="AE35" s="81">
        <f>'Boekhouding 2028'!G121</f>
        <v>450</v>
      </c>
    </row>
    <row r="36" spans="1:31" x14ac:dyDescent="0.3">
      <c r="A36" s="70"/>
      <c r="B36" s="70"/>
      <c r="C36" s="70" t="s">
        <v>693</v>
      </c>
      <c r="D36" s="70" t="s">
        <v>127</v>
      </c>
      <c r="E36" s="38"/>
      <c r="F36" s="38"/>
      <c r="G36" s="38"/>
      <c r="H36" s="38"/>
      <c r="I36" s="97"/>
      <c r="J36" s="97"/>
      <c r="K36" s="97"/>
      <c r="L36" s="97"/>
      <c r="M36" s="70"/>
      <c r="N36" s="70"/>
      <c r="O36" s="70">
        <v>30406</v>
      </c>
      <c r="P36" s="81"/>
      <c r="Q36" s="81"/>
      <c r="R36" s="81"/>
      <c r="S36" s="81"/>
      <c r="T36" s="81"/>
      <c r="U36" s="81"/>
      <c r="V36" s="81"/>
      <c r="W36" s="81"/>
      <c r="X36" s="81">
        <f>'Boekhouding 2025'!F122</f>
        <v>2225</v>
      </c>
      <c r="Y36" s="81">
        <f>'Boekhouding 2025'!G122</f>
        <v>750</v>
      </c>
      <c r="Z36" s="81">
        <f>'Boekhouding 2026'!F122</f>
        <v>2225</v>
      </c>
      <c r="AA36" s="81">
        <f>'Boekhouding 2026'!G122</f>
        <v>750</v>
      </c>
      <c r="AB36" s="81">
        <f>'Boekhouding 2027'!F122</f>
        <v>2225</v>
      </c>
      <c r="AC36" s="81">
        <f>'Boekhouding 2027'!G122</f>
        <v>750</v>
      </c>
      <c r="AD36" s="81">
        <f>'Boekhouding 2028'!F122</f>
        <v>2225</v>
      </c>
      <c r="AE36" s="81">
        <f>'Boekhouding 2028'!G122</f>
        <v>750</v>
      </c>
    </row>
    <row r="37" spans="1:31" x14ac:dyDescent="0.3">
      <c r="A37" s="70"/>
      <c r="B37" s="70"/>
      <c r="C37" s="70" t="s">
        <v>694</v>
      </c>
      <c r="D37" s="70" t="s">
        <v>125</v>
      </c>
      <c r="E37" s="38"/>
      <c r="F37" s="38"/>
      <c r="G37" s="38"/>
      <c r="H37" s="38"/>
      <c r="I37" s="97"/>
      <c r="J37" s="97"/>
      <c r="K37" s="97"/>
      <c r="L37" s="97"/>
      <c r="M37" s="70"/>
      <c r="N37" s="70"/>
      <c r="O37" s="70">
        <v>30407</v>
      </c>
      <c r="P37" s="81"/>
      <c r="Q37" s="81"/>
      <c r="R37" s="81"/>
      <c r="S37" s="81"/>
      <c r="T37" s="81"/>
      <c r="U37" s="81"/>
      <c r="V37" s="81"/>
      <c r="W37" s="81"/>
      <c r="X37" s="81">
        <f>'Boekhouding 2025'!F123</f>
        <v>0</v>
      </c>
      <c r="Y37" s="81">
        <f>'Boekhouding 2025'!G123</f>
        <v>3375</v>
      </c>
      <c r="Z37" s="81">
        <f>'Boekhouding 2026'!F123</f>
        <v>0</v>
      </c>
      <c r="AA37" s="81">
        <f>'Boekhouding 2026'!G123</f>
        <v>3375</v>
      </c>
      <c r="AB37" s="81">
        <f>'Boekhouding 2027'!F123</f>
        <v>0</v>
      </c>
      <c r="AC37" s="81">
        <f>'Boekhouding 2027'!G123</f>
        <v>3375</v>
      </c>
      <c r="AD37" s="81">
        <f>'Boekhouding 2028'!F123</f>
        <v>0</v>
      </c>
      <c r="AE37" s="81">
        <f>'Boekhouding 2028'!G123</f>
        <v>3375</v>
      </c>
    </row>
    <row r="38" spans="1:31" s="77" customFormat="1" x14ac:dyDescent="0.3">
      <c r="A38" s="68"/>
      <c r="B38" s="68" t="s">
        <v>695</v>
      </c>
      <c r="C38" s="68"/>
      <c r="D38" s="68" t="s">
        <v>818</v>
      </c>
      <c r="E38" s="39"/>
      <c r="F38" s="39"/>
      <c r="G38" s="39"/>
      <c r="H38" s="39"/>
      <c r="I38" s="96"/>
      <c r="J38" s="96"/>
      <c r="K38" s="96"/>
      <c r="L38" s="96"/>
      <c r="M38" s="68"/>
      <c r="N38" s="68" t="s">
        <v>662</v>
      </c>
      <c r="O38" s="68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spans="1:31" x14ac:dyDescent="0.3">
      <c r="A39" s="70"/>
      <c r="B39" s="70"/>
      <c r="C39" s="70" t="s">
        <v>696</v>
      </c>
      <c r="D39" s="70" t="s">
        <v>129</v>
      </c>
      <c r="E39" s="38"/>
      <c r="F39" s="38"/>
      <c r="G39" s="38"/>
      <c r="H39" s="38"/>
      <c r="I39" s="97"/>
      <c r="J39" s="97"/>
      <c r="K39" s="97"/>
      <c r="L39" s="97"/>
      <c r="M39" s="70"/>
      <c r="N39" s="70"/>
      <c r="O39" s="70">
        <v>30501</v>
      </c>
      <c r="P39" s="81"/>
      <c r="Q39" s="81"/>
      <c r="R39" s="81"/>
      <c r="S39" s="81"/>
      <c r="T39" s="81"/>
      <c r="U39" s="81"/>
      <c r="V39" s="81"/>
      <c r="W39" s="81"/>
      <c r="X39" s="81">
        <f>'Boekhouding 2025'!F125</f>
        <v>0</v>
      </c>
      <c r="Y39" s="81">
        <f>'Boekhouding 2025'!G125</f>
        <v>0</v>
      </c>
      <c r="Z39" s="81">
        <f>'Boekhouding 2026'!F125</f>
        <v>0</v>
      </c>
      <c r="AA39" s="81">
        <f>'Boekhouding 2026'!G125</f>
        <v>0</v>
      </c>
      <c r="AB39" s="81">
        <f>'Boekhouding 2027'!F125</f>
        <v>0</v>
      </c>
      <c r="AC39" s="81">
        <f>'Boekhouding 2027'!G125</f>
        <v>0</v>
      </c>
      <c r="AD39" s="81">
        <f>'Boekhouding 2028'!F125</f>
        <v>0</v>
      </c>
      <c r="AE39" s="81">
        <f>'Boekhouding 2028'!G125</f>
        <v>0</v>
      </c>
    </row>
    <row r="40" spans="1:31" x14ac:dyDescent="0.3">
      <c r="A40" s="70"/>
      <c r="B40" s="70"/>
      <c r="C40" s="70" t="s">
        <v>697</v>
      </c>
      <c r="D40" s="70" t="s">
        <v>121</v>
      </c>
      <c r="E40" s="38"/>
      <c r="F40" s="38"/>
      <c r="G40" s="38"/>
      <c r="H40" s="38"/>
      <c r="I40" s="97"/>
      <c r="J40" s="97"/>
      <c r="K40" s="97"/>
      <c r="L40" s="97"/>
      <c r="M40" s="70"/>
      <c r="N40" s="70"/>
      <c r="O40" s="70">
        <v>30502</v>
      </c>
      <c r="P40" s="81"/>
      <c r="Q40" s="81"/>
      <c r="R40" s="81"/>
      <c r="S40" s="81"/>
      <c r="T40" s="81"/>
      <c r="U40" s="81"/>
      <c r="V40" s="81"/>
      <c r="W40" s="81"/>
      <c r="X40" s="81">
        <f>'Boekhouding 2025'!F126</f>
        <v>15000</v>
      </c>
      <c r="Y40" s="81">
        <f>'Boekhouding 2025'!G126</f>
        <v>0</v>
      </c>
      <c r="Z40" s="81">
        <f>'Boekhouding 2026'!F126</f>
        <v>15000</v>
      </c>
      <c r="AA40" s="81">
        <f>'Boekhouding 2026'!G126</f>
        <v>0</v>
      </c>
      <c r="AB40" s="81">
        <f>'Boekhouding 2027'!F126</f>
        <v>15000</v>
      </c>
      <c r="AC40" s="81">
        <f>'Boekhouding 2027'!G126</f>
        <v>0</v>
      </c>
      <c r="AD40" s="81">
        <f>'Boekhouding 2028'!F126</f>
        <v>15000</v>
      </c>
      <c r="AE40" s="81">
        <f>'Boekhouding 2028'!G126</f>
        <v>0</v>
      </c>
    </row>
    <row r="41" spans="1:31" x14ac:dyDescent="0.3">
      <c r="A41" s="70"/>
      <c r="B41" s="70"/>
      <c r="C41" s="70" t="s">
        <v>816</v>
      </c>
      <c r="D41" s="70" t="s">
        <v>130</v>
      </c>
      <c r="E41" s="38"/>
      <c r="F41" s="38"/>
      <c r="G41" s="38"/>
      <c r="H41" s="38"/>
      <c r="I41" s="97"/>
      <c r="J41" s="97"/>
      <c r="K41" s="97"/>
      <c r="L41" s="97"/>
      <c r="M41" s="70"/>
      <c r="N41" s="70"/>
      <c r="O41" s="70">
        <v>30503</v>
      </c>
      <c r="P41" s="81"/>
      <c r="Q41" s="81"/>
      <c r="R41" s="81"/>
      <c r="S41" s="81"/>
      <c r="T41" s="81"/>
      <c r="U41" s="81"/>
      <c r="V41" s="81"/>
      <c r="W41" s="81"/>
      <c r="X41" s="81">
        <f>'Boekhouding 2025'!F127</f>
        <v>25000</v>
      </c>
      <c r="Y41" s="81">
        <f>'Boekhouding 2025'!G127</f>
        <v>25000</v>
      </c>
      <c r="Z41" s="81">
        <f>'Boekhouding 2026'!F127</f>
        <v>25000</v>
      </c>
      <c r="AA41" s="81">
        <f>'Boekhouding 2026'!G127</f>
        <v>25000</v>
      </c>
      <c r="AB41" s="81">
        <f>'Boekhouding 2027'!F127</f>
        <v>25000</v>
      </c>
      <c r="AC41" s="81">
        <f>'Boekhouding 2027'!G127</f>
        <v>25000</v>
      </c>
      <c r="AD41" s="81">
        <f>'Boekhouding 2028'!F127</f>
        <v>25000</v>
      </c>
      <c r="AE41" s="81">
        <f>'Boekhouding 2028'!G127</f>
        <v>25000</v>
      </c>
    </row>
    <row r="42" spans="1:31" s="77" customFormat="1" x14ac:dyDescent="0.3">
      <c r="A42" s="68"/>
      <c r="B42" s="68" t="s">
        <v>695</v>
      </c>
      <c r="C42" s="68"/>
      <c r="D42" s="68" t="s">
        <v>131</v>
      </c>
      <c r="E42" s="39"/>
      <c r="F42" s="39"/>
      <c r="G42" s="39"/>
      <c r="H42" s="39"/>
      <c r="I42" s="96"/>
      <c r="J42" s="96"/>
      <c r="K42" s="96"/>
      <c r="L42" s="96"/>
      <c r="M42" s="68"/>
      <c r="N42" s="68" t="s">
        <v>662</v>
      </c>
      <c r="O42" s="68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</row>
    <row r="43" spans="1:31" x14ac:dyDescent="0.3">
      <c r="A43" s="70"/>
      <c r="B43" s="70"/>
      <c r="C43" s="70" t="s">
        <v>696</v>
      </c>
      <c r="D43" s="70" t="s">
        <v>132</v>
      </c>
      <c r="E43" s="38"/>
      <c r="F43" s="38"/>
      <c r="G43" s="38"/>
      <c r="H43" s="38"/>
      <c r="I43" s="97"/>
      <c r="J43" s="97"/>
      <c r="K43" s="97"/>
      <c r="L43" s="97"/>
      <c r="M43" s="70"/>
      <c r="N43" s="70"/>
      <c r="O43" s="70">
        <v>30601</v>
      </c>
      <c r="P43" s="81"/>
      <c r="Q43" s="81"/>
      <c r="R43" s="81"/>
      <c r="S43" s="81"/>
      <c r="T43" s="81"/>
      <c r="U43" s="81"/>
      <c r="V43" s="81"/>
      <c r="W43" s="81"/>
      <c r="X43" s="81">
        <f>'Boekhouding 2025'!F129</f>
        <v>100000</v>
      </c>
      <c r="Y43" s="81">
        <f>'Boekhouding 2025'!G129</f>
        <v>100000</v>
      </c>
      <c r="Z43" s="81">
        <f>'Boekhouding 2026'!F129</f>
        <v>100000</v>
      </c>
      <c r="AA43" s="81">
        <f>'Boekhouding 2026'!G129</f>
        <v>100000</v>
      </c>
      <c r="AB43" s="81">
        <f>'Boekhouding 2027'!F129</f>
        <v>100000</v>
      </c>
      <c r="AC43" s="81">
        <f>'Boekhouding 2027'!G129</f>
        <v>100000</v>
      </c>
      <c r="AD43" s="81">
        <f>'Boekhouding 2028'!F129</f>
        <v>100000</v>
      </c>
      <c r="AE43" s="81">
        <f>'Boekhouding 2028'!G129</f>
        <v>100000</v>
      </c>
    </row>
  </sheetData>
  <mergeCells count="7">
    <mergeCell ref="X3:AE3"/>
    <mergeCell ref="A1:N1"/>
    <mergeCell ref="A2:F2"/>
    <mergeCell ref="G2:N2"/>
    <mergeCell ref="E3:H3"/>
    <mergeCell ref="I3:L3"/>
    <mergeCell ref="P3:W3"/>
  </mergeCells>
  <phoneticPr fontId="5" type="noConversion"/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694FF-1223-485D-9259-08B95ABCC50A}">
  <sheetPr>
    <tabColor rgb="FF00B050"/>
  </sheetPr>
  <dimension ref="A1:AH44"/>
  <sheetViews>
    <sheetView workbookViewId="0">
      <selection sqref="A1:N1"/>
    </sheetView>
  </sheetViews>
  <sheetFormatPr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8.88671875" style="71" bestFit="1" customWidth="1"/>
    <col min="5" max="12" width="5.5546875" style="58" hidden="1" customWidth="1"/>
    <col min="13" max="13" width="26.88671875" style="71" hidden="1" customWidth="1"/>
    <col min="14" max="14" width="18" style="71" bestFit="1" customWidth="1"/>
    <col min="15" max="15" width="8.88671875" style="71"/>
    <col min="16" max="23" width="16.88671875" style="72" hidden="1" customWidth="1"/>
    <col min="24" max="31" width="16.88671875" style="72" customWidth="1"/>
    <col min="32" max="32" width="13" style="71" bestFit="1" customWidth="1"/>
    <col min="33" max="33" width="8.88671875" style="71"/>
    <col min="34" max="34" width="12.33203125" style="71" bestFit="1" customWidth="1"/>
    <col min="35" max="16384" width="8.88671875" style="71"/>
  </cols>
  <sheetData>
    <row r="1" spans="1:31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  <c r="AB1" s="71"/>
      <c r="AC1" s="71"/>
      <c r="AD1" s="71"/>
      <c r="AE1" s="71"/>
    </row>
    <row r="2" spans="1:31" ht="26.4" thickBot="1" x14ac:dyDescent="0.35">
      <c r="A2" s="130" t="s">
        <v>182</v>
      </c>
      <c r="B2" s="131"/>
      <c r="C2" s="131"/>
      <c r="D2" s="131"/>
      <c r="E2" s="131"/>
      <c r="F2" s="132"/>
      <c r="G2" s="118" t="s">
        <v>133</v>
      </c>
      <c r="H2" s="119"/>
      <c r="I2" s="119"/>
      <c r="J2" s="119"/>
      <c r="K2" s="119"/>
      <c r="L2" s="119"/>
      <c r="M2" s="119"/>
      <c r="N2" s="120"/>
      <c r="AB2" s="71"/>
      <c r="AC2" s="71"/>
      <c r="AD2" s="71"/>
      <c r="AE2" s="71"/>
    </row>
    <row r="3" spans="1:31" s="69" customFormat="1" x14ac:dyDescent="0.3">
      <c r="E3" s="121" t="s">
        <v>19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2021</v>
      </c>
      <c r="F4" s="38">
        <v>2022</v>
      </c>
      <c r="G4" s="38">
        <v>2023</v>
      </c>
      <c r="H4" s="38">
        <v>2024</v>
      </c>
      <c r="I4" s="38">
        <v>2021</v>
      </c>
      <c r="J4" s="38">
        <v>2022</v>
      </c>
      <c r="K4" s="38">
        <v>2023</v>
      </c>
      <c r="L4" s="38">
        <v>2024</v>
      </c>
      <c r="M4" s="70"/>
      <c r="N4" s="70"/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x14ac:dyDescent="0.3">
      <c r="A5" s="19" t="s">
        <v>698</v>
      </c>
      <c r="B5" s="19"/>
      <c r="C5" s="19"/>
      <c r="D5" s="19" t="s">
        <v>699</v>
      </c>
      <c r="E5" s="44"/>
      <c r="F5" s="44"/>
      <c r="G5" s="44"/>
      <c r="H5" s="44"/>
      <c r="I5" s="94"/>
      <c r="J5" s="94"/>
      <c r="K5" s="94"/>
      <c r="L5" s="94"/>
      <c r="M5" s="19"/>
      <c r="N5" s="19"/>
      <c r="O5" s="19"/>
      <c r="P5" s="75"/>
      <c r="Q5" s="75"/>
      <c r="R5" s="75"/>
      <c r="S5" s="75"/>
      <c r="T5" s="75"/>
      <c r="U5" s="75"/>
      <c r="V5" s="75"/>
      <c r="W5" s="75"/>
      <c r="X5" s="75">
        <f t="shared" ref="X5:AE5" si="0">SUM(X7:X44)</f>
        <v>518850</v>
      </c>
      <c r="Y5" s="75">
        <f t="shared" si="0"/>
        <v>671201.76</v>
      </c>
      <c r="Z5" s="75">
        <f t="shared" si="0"/>
        <v>528550</v>
      </c>
      <c r="AA5" s="75">
        <f t="shared" si="0"/>
        <v>683350</v>
      </c>
      <c r="AB5" s="75">
        <f t="shared" si="0"/>
        <v>547550</v>
      </c>
      <c r="AC5" s="75">
        <f t="shared" si="0"/>
        <v>695350</v>
      </c>
      <c r="AD5" s="75">
        <f t="shared" si="0"/>
        <v>518050</v>
      </c>
      <c r="AE5" s="75">
        <f t="shared" si="0"/>
        <v>706350</v>
      </c>
    </row>
    <row r="6" spans="1:31" s="77" customFormat="1" x14ac:dyDescent="0.3">
      <c r="A6" s="68"/>
      <c r="B6" s="68" t="s">
        <v>700</v>
      </c>
      <c r="C6" s="68"/>
      <c r="D6" s="68" t="s">
        <v>134</v>
      </c>
      <c r="E6" s="39"/>
      <c r="F6" s="39"/>
      <c r="G6" s="39"/>
      <c r="H6" s="39"/>
      <c r="I6" s="96"/>
      <c r="J6" s="96"/>
      <c r="K6" s="96"/>
      <c r="L6" s="96"/>
      <c r="M6" s="68"/>
      <c r="N6" s="68"/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x14ac:dyDescent="0.3">
      <c r="A7" s="70"/>
      <c r="B7" s="70"/>
      <c r="C7" s="70" t="s">
        <v>701</v>
      </c>
      <c r="D7" s="70" t="s">
        <v>702</v>
      </c>
      <c r="E7" s="17"/>
      <c r="F7" s="17"/>
      <c r="G7" s="17"/>
      <c r="H7" s="17"/>
      <c r="I7" s="97"/>
      <c r="J7" s="97"/>
      <c r="K7" s="97"/>
      <c r="L7" s="97"/>
      <c r="M7" s="70"/>
      <c r="N7" s="70"/>
      <c r="O7" s="70">
        <v>40101</v>
      </c>
      <c r="P7" s="73"/>
      <c r="Q7" s="73"/>
      <c r="R7" s="73"/>
      <c r="S7" s="73"/>
      <c r="T7" s="73"/>
      <c r="U7" s="73"/>
      <c r="V7" s="73"/>
      <c r="W7" s="73"/>
      <c r="X7" s="73">
        <f>'Boekhouding 2025'!F132</f>
        <v>290000</v>
      </c>
      <c r="Y7" s="73">
        <f>'Boekhouding 2025'!G132</f>
        <v>0</v>
      </c>
      <c r="Z7" s="73">
        <f>'Boekhouding 2026'!F132</f>
        <v>294000</v>
      </c>
      <c r="AA7" s="73">
        <f>'Boekhouding 2026'!G132</f>
        <v>0</v>
      </c>
      <c r="AB7" s="73">
        <f>'Boekhouding 2027'!F132</f>
        <v>307000</v>
      </c>
      <c r="AC7" s="73">
        <f>'Boekhouding 2027'!G132</f>
        <v>0</v>
      </c>
      <c r="AD7" s="73">
        <f>'Boekhouding 2028'!F132</f>
        <v>275000</v>
      </c>
      <c r="AE7" s="73">
        <f>'Boekhouding 2028'!G132</f>
        <v>0</v>
      </c>
    </row>
    <row r="8" spans="1:31" x14ac:dyDescent="0.3">
      <c r="A8" s="70"/>
      <c r="B8" s="70"/>
      <c r="C8" s="70" t="s">
        <v>703</v>
      </c>
      <c r="D8" s="70" t="s">
        <v>135</v>
      </c>
      <c r="E8" s="17"/>
      <c r="F8" s="17"/>
      <c r="G8" s="17"/>
      <c r="H8" s="17"/>
      <c r="I8" s="97"/>
      <c r="J8" s="97"/>
      <c r="K8" s="97"/>
      <c r="L8" s="97"/>
      <c r="M8" s="70"/>
      <c r="N8" s="70"/>
      <c r="O8" s="70">
        <v>40102</v>
      </c>
      <c r="P8" s="73"/>
      <c r="Q8" s="73"/>
      <c r="R8" s="73"/>
      <c r="S8" s="73"/>
      <c r="T8" s="73"/>
      <c r="U8" s="73"/>
      <c r="V8" s="73"/>
      <c r="W8" s="73"/>
      <c r="X8" s="73">
        <f>'Boekhouding 2025'!F133</f>
        <v>4000</v>
      </c>
      <c r="Y8" s="73">
        <f>'Boekhouding 2025'!G133</f>
        <v>0</v>
      </c>
      <c r="Z8" s="73">
        <f>'Boekhouding 2026'!F133</f>
        <v>3500</v>
      </c>
      <c r="AA8" s="73">
        <f>'Boekhouding 2026'!G133</f>
        <v>0</v>
      </c>
      <c r="AB8" s="73">
        <f>'Boekhouding 2027'!F133</f>
        <v>3500</v>
      </c>
      <c r="AC8" s="73">
        <f>'Boekhouding 2027'!G133</f>
        <v>0</v>
      </c>
      <c r="AD8" s="73">
        <f>'Boekhouding 2028'!F133</f>
        <v>3500</v>
      </c>
      <c r="AE8" s="73">
        <f>'Boekhouding 2028'!G133</f>
        <v>0</v>
      </c>
    </row>
    <row r="9" spans="1:31" x14ac:dyDescent="0.3">
      <c r="A9" s="70"/>
      <c r="B9" s="70"/>
      <c r="C9" s="70" t="s">
        <v>704</v>
      </c>
      <c r="D9" s="70" t="s">
        <v>705</v>
      </c>
      <c r="E9" s="17"/>
      <c r="F9" s="17"/>
      <c r="G9" s="17"/>
      <c r="H9" s="17"/>
      <c r="I9" s="97"/>
      <c r="J9" s="97"/>
      <c r="K9" s="97"/>
      <c r="L9" s="97"/>
      <c r="M9" s="70"/>
      <c r="N9" s="70"/>
      <c r="O9" s="70">
        <v>40103</v>
      </c>
      <c r="P9" s="73"/>
      <c r="Q9" s="73"/>
      <c r="R9" s="73"/>
      <c r="S9" s="73"/>
      <c r="T9" s="73"/>
      <c r="U9" s="73"/>
      <c r="V9" s="73"/>
      <c r="W9" s="73"/>
      <c r="X9" s="73">
        <f>'Boekhouding 2025'!F134</f>
        <v>1250</v>
      </c>
      <c r="Y9" s="73">
        <f>'Boekhouding 2025'!G134</f>
        <v>0</v>
      </c>
      <c r="Z9" s="73">
        <f>'Boekhouding 2026'!F134</f>
        <v>1250</v>
      </c>
      <c r="AA9" s="73">
        <f>'Boekhouding 2026'!G134</f>
        <v>0</v>
      </c>
      <c r="AB9" s="73">
        <f>'Boekhouding 2027'!F134</f>
        <v>1250</v>
      </c>
      <c r="AC9" s="73">
        <f>'Boekhouding 2027'!G134</f>
        <v>0</v>
      </c>
      <c r="AD9" s="73">
        <f>'Boekhouding 2028'!F134</f>
        <v>1250</v>
      </c>
      <c r="AE9" s="73">
        <f>'Boekhouding 2028'!G134</f>
        <v>0</v>
      </c>
    </row>
    <row r="10" spans="1:31" x14ac:dyDescent="0.3">
      <c r="A10" s="70"/>
      <c r="B10" s="70"/>
      <c r="C10" s="70" t="s">
        <v>706</v>
      </c>
      <c r="D10" s="70" t="s">
        <v>137</v>
      </c>
      <c r="E10" s="17"/>
      <c r="F10" s="17"/>
      <c r="G10" s="17"/>
      <c r="H10" s="17"/>
      <c r="I10" s="97"/>
      <c r="J10" s="97"/>
      <c r="K10" s="97"/>
      <c r="L10" s="97"/>
      <c r="M10" s="70"/>
      <c r="N10" s="70"/>
      <c r="O10" s="70">
        <v>40104</v>
      </c>
      <c r="P10" s="73"/>
      <c r="Q10" s="73"/>
      <c r="R10" s="73"/>
      <c r="S10" s="73"/>
      <c r="T10" s="73"/>
      <c r="U10" s="73"/>
      <c r="V10" s="73"/>
      <c r="W10" s="73"/>
      <c r="X10" s="73">
        <f>'Boekhouding 2025'!F135</f>
        <v>500</v>
      </c>
      <c r="Y10" s="73">
        <f>'Boekhouding 2025'!G135</f>
        <v>0</v>
      </c>
      <c r="Z10" s="73">
        <f>'Boekhouding 2026'!F135</f>
        <v>500</v>
      </c>
      <c r="AA10" s="73">
        <f>'Boekhouding 2026'!G135</f>
        <v>0</v>
      </c>
      <c r="AB10" s="73">
        <f>'Boekhouding 2027'!F135</f>
        <v>500</v>
      </c>
      <c r="AC10" s="73">
        <f>'Boekhouding 2027'!G135</f>
        <v>0</v>
      </c>
      <c r="AD10" s="73">
        <f>'Boekhouding 2028'!F135</f>
        <v>500</v>
      </c>
      <c r="AE10" s="73">
        <f>'Boekhouding 2028'!G135</f>
        <v>0</v>
      </c>
    </row>
    <row r="11" spans="1:31" s="77" customFormat="1" x14ac:dyDescent="0.3">
      <c r="A11" s="68"/>
      <c r="B11" s="68" t="s">
        <v>707</v>
      </c>
      <c r="C11" s="68"/>
      <c r="D11" s="68" t="s">
        <v>708</v>
      </c>
      <c r="E11" s="39"/>
      <c r="F11" s="39"/>
      <c r="G11" s="39"/>
      <c r="H11" s="39"/>
      <c r="I11" s="96"/>
      <c r="J11" s="96"/>
      <c r="K11" s="96"/>
      <c r="L11" s="96"/>
      <c r="M11" s="68"/>
      <c r="N11" s="68"/>
      <c r="O11" s="68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 x14ac:dyDescent="0.3">
      <c r="A12" s="70"/>
      <c r="B12" s="70"/>
      <c r="C12" s="70" t="s">
        <v>709</v>
      </c>
      <c r="D12" s="70" t="s">
        <v>139</v>
      </c>
      <c r="E12" s="17"/>
      <c r="F12" s="17"/>
      <c r="G12" s="17"/>
      <c r="H12" s="17"/>
      <c r="I12" s="97"/>
      <c r="J12" s="97"/>
      <c r="K12" s="97"/>
      <c r="L12" s="97"/>
      <c r="M12" s="70"/>
      <c r="N12" s="70"/>
      <c r="O12" s="70">
        <v>40201</v>
      </c>
      <c r="P12" s="73"/>
      <c r="Q12" s="73"/>
      <c r="R12" s="73"/>
      <c r="S12" s="73"/>
      <c r="T12" s="73"/>
      <c r="U12" s="73"/>
      <c r="V12" s="73"/>
      <c r="W12" s="73"/>
      <c r="X12" s="73">
        <f>'Boekhouding 2025'!F137</f>
        <v>3000</v>
      </c>
      <c r="Y12" s="73">
        <f>'Boekhouding 2025'!G137</f>
        <v>0</v>
      </c>
      <c r="Z12" s="73">
        <f>'Boekhouding 2026'!F137</f>
        <v>3000</v>
      </c>
      <c r="AA12" s="73">
        <f>'Boekhouding 2026'!G137</f>
        <v>0</v>
      </c>
      <c r="AB12" s="73">
        <f>'Boekhouding 2027'!F137</f>
        <v>3000</v>
      </c>
      <c r="AC12" s="73">
        <f>'Boekhouding 2027'!G137</f>
        <v>0</v>
      </c>
      <c r="AD12" s="73">
        <f>'Boekhouding 2028'!F137</f>
        <v>3000</v>
      </c>
      <c r="AE12" s="73">
        <f>'Boekhouding 2028'!G137</f>
        <v>0</v>
      </c>
    </row>
    <row r="13" spans="1:31" x14ac:dyDescent="0.3">
      <c r="A13" s="70"/>
      <c r="B13" s="68" t="s">
        <v>710</v>
      </c>
      <c r="C13" s="68"/>
      <c r="D13" s="68" t="s">
        <v>140</v>
      </c>
      <c r="E13" s="39"/>
      <c r="F13" s="39"/>
      <c r="G13" s="39"/>
      <c r="H13" s="39"/>
      <c r="I13" s="97"/>
      <c r="J13" s="97"/>
      <c r="K13" s="97"/>
      <c r="L13" s="97"/>
      <c r="M13" s="70"/>
      <c r="N13" s="70"/>
      <c r="O13" s="70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31" x14ac:dyDescent="0.3">
      <c r="A14" s="70"/>
      <c r="B14" s="70"/>
      <c r="C14" s="70" t="s">
        <v>711</v>
      </c>
      <c r="D14" s="70" t="s">
        <v>141</v>
      </c>
      <c r="E14" s="17"/>
      <c r="F14" s="17"/>
      <c r="G14" s="17"/>
      <c r="H14" s="17"/>
      <c r="I14" s="96"/>
      <c r="J14" s="96"/>
      <c r="K14" s="96"/>
      <c r="L14" s="96"/>
      <c r="M14" s="68"/>
      <c r="N14" s="70"/>
      <c r="O14" s="70">
        <v>40301</v>
      </c>
      <c r="P14" s="73"/>
      <c r="Q14" s="73"/>
      <c r="R14" s="73"/>
      <c r="S14" s="73"/>
      <c r="T14" s="73"/>
      <c r="U14" s="73"/>
      <c r="V14" s="73"/>
      <c r="W14" s="73"/>
      <c r="X14" s="73">
        <f>'Boekhouding 2025'!F139</f>
        <v>37500</v>
      </c>
      <c r="Y14" s="73">
        <f>'Boekhouding 2025'!G139</f>
        <v>8400</v>
      </c>
      <c r="Z14" s="73">
        <f>'Boekhouding 2026'!F139</f>
        <v>38500</v>
      </c>
      <c r="AA14" s="73">
        <f>'Boekhouding 2026'!G139</f>
        <v>8400</v>
      </c>
      <c r="AB14" s="73">
        <f>'Boekhouding 2027'!F139</f>
        <v>40000</v>
      </c>
      <c r="AC14" s="73">
        <f>'Boekhouding 2027'!G139</f>
        <v>8400</v>
      </c>
      <c r="AD14" s="73">
        <f>'Boekhouding 2028'!F139</f>
        <v>40000</v>
      </c>
      <c r="AE14" s="73">
        <f>'Boekhouding 2028'!G139</f>
        <v>8400</v>
      </c>
    </row>
    <row r="15" spans="1:31" x14ac:dyDescent="0.3">
      <c r="A15" s="70"/>
      <c r="B15" s="70"/>
      <c r="C15" s="70" t="s">
        <v>712</v>
      </c>
      <c r="D15" s="70" t="s">
        <v>713</v>
      </c>
      <c r="E15" s="17"/>
      <c r="F15" s="17"/>
      <c r="G15" s="17"/>
      <c r="H15" s="17"/>
      <c r="I15" s="97"/>
      <c r="J15" s="97"/>
      <c r="K15" s="97"/>
      <c r="L15" s="97"/>
      <c r="M15" s="70"/>
      <c r="N15" s="70"/>
      <c r="O15" s="70">
        <v>40302</v>
      </c>
      <c r="P15" s="73"/>
      <c r="Q15" s="73"/>
      <c r="R15" s="73"/>
      <c r="S15" s="73"/>
      <c r="T15" s="73"/>
      <c r="U15" s="73"/>
      <c r="V15" s="73"/>
      <c r="W15" s="73"/>
      <c r="X15" s="73">
        <f>'Boekhouding 2025'!F140</f>
        <v>7000</v>
      </c>
      <c r="Y15" s="73">
        <f>'Boekhouding 2025'!G140</f>
        <v>2525</v>
      </c>
      <c r="Z15" s="73">
        <f>'Boekhouding 2026'!F140</f>
        <v>8000</v>
      </c>
      <c r="AA15" s="73">
        <f>'Boekhouding 2026'!G140</f>
        <v>2525</v>
      </c>
      <c r="AB15" s="73">
        <f>'Boekhouding 2027'!F140</f>
        <v>8000</v>
      </c>
      <c r="AC15" s="73">
        <f>'Boekhouding 2027'!G140</f>
        <v>2525</v>
      </c>
      <c r="AD15" s="73">
        <f>'Boekhouding 2028'!F140</f>
        <v>8000</v>
      </c>
      <c r="AE15" s="73">
        <f>'Boekhouding 2028'!G140</f>
        <v>2525</v>
      </c>
    </row>
    <row r="16" spans="1:31" x14ac:dyDescent="0.3">
      <c r="A16" s="70"/>
      <c r="B16" s="70"/>
      <c r="C16" s="70" t="s">
        <v>714</v>
      </c>
      <c r="D16" s="70" t="s">
        <v>143</v>
      </c>
      <c r="E16" s="17"/>
      <c r="F16" s="17"/>
      <c r="G16" s="17"/>
      <c r="H16" s="17"/>
      <c r="I16" s="97"/>
      <c r="J16" s="97"/>
      <c r="K16" s="97"/>
      <c r="L16" s="97"/>
      <c r="M16" s="70"/>
      <c r="N16" s="70"/>
      <c r="O16" s="70">
        <v>40303</v>
      </c>
      <c r="P16" s="73"/>
      <c r="Q16" s="73"/>
      <c r="R16" s="73"/>
      <c r="S16" s="73"/>
      <c r="T16" s="73"/>
      <c r="U16" s="73"/>
      <c r="V16" s="73"/>
      <c r="W16" s="73"/>
      <c r="X16" s="73">
        <f>'Boekhouding 2025'!F141</f>
        <v>350</v>
      </c>
      <c r="Y16" s="73">
        <f>'Boekhouding 2025'!G141</f>
        <v>125</v>
      </c>
      <c r="Z16" s="73">
        <f>'Boekhouding 2026'!F141</f>
        <v>350</v>
      </c>
      <c r="AA16" s="73">
        <f>'Boekhouding 2026'!G141</f>
        <v>125</v>
      </c>
      <c r="AB16" s="73">
        <f>'Boekhouding 2027'!F141</f>
        <v>350</v>
      </c>
      <c r="AC16" s="73">
        <f>'Boekhouding 2027'!G141</f>
        <v>125</v>
      </c>
      <c r="AD16" s="73">
        <f>'Boekhouding 2028'!F141</f>
        <v>350</v>
      </c>
      <c r="AE16" s="73">
        <f>'Boekhouding 2028'!G141</f>
        <v>125</v>
      </c>
    </row>
    <row r="17" spans="1:32" x14ac:dyDescent="0.3">
      <c r="A17" s="70"/>
      <c r="B17" s="70"/>
      <c r="C17" s="70" t="s">
        <v>715</v>
      </c>
      <c r="D17" s="70" t="s">
        <v>144</v>
      </c>
      <c r="E17" s="17"/>
      <c r="F17" s="17"/>
      <c r="G17" s="17"/>
      <c r="H17" s="17"/>
      <c r="I17" s="97"/>
      <c r="J17" s="97"/>
      <c r="K17" s="97"/>
      <c r="L17" s="97"/>
      <c r="M17" s="70"/>
      <c r="N17" s="70"/>
      <c r="O17" s="70">
        <v>40304</v>
      </c>
      <c r="P17" s="73"/>
      <c r="Q17" s="73"/>
      <c r="R17" s="73"/>
      <c r="S17" s="73"/>
      <c r="T17" s="73"/>
      <c r="U17" s="73"/>
      <c r="V17" s="73"/>
      <c r="W17" s="73"/>
      <c r="X17" s="73">
        <f>'Boekhouding 2025'!F142</f>
        <v>1200</v>
      </c>
      <c r="Y17" s="73">
        <f>'Boekhouding 2025'!G142</f>
        <v>500</v>
      </c>
      <c r="Z17" s="73">
        <f>'Boekhouding 2026'!F142</f>
        <v>1300</v>
      </c>
      <c r="AA17" s="73">
        <f>'Boekhouding 2026'!G142</f>
        <v>500</v>
      </c>
      <c r="AB17" s="73">
        <f>'Boekhouding 2027'!F142</f>
        <v>1300</v>
      </c>
      <c r="AC17" s="73">
        <f>'Boekhouding 2027'!G142</f>
        <v>500</v>
      </c>
      <c r="AD17" s="73">
        <f>'Boekhouding 2028'!F142</f>
        <v>1300</v>
      </c>
      <c r="AE17" s="73">
        <f>'Boekhouding 2028'!G142</f>
        <v>500</v>
      </c>
    </row>
    <row r="18" spans="1:32" x14ac:dyDescent="0.3">
      <c r="A18" s="70"/>
      <c r="B18" s="70"/>
      <c r="C18" s="70" t="s">
        <v>716</v>
      </c>
      <c r="D18" s="70" t="s">
        <v>145</v>
      </c>
      <c r="E18" s="17"/>
      <c r="F18" s="17"/>
      <c r="G18" s="17"/>
      <c r="H18" s="17"/>
      <c r="I18" s="97"/>
      <c r="J18" s="97"/>
      <c r="K18" s="97"/>
      <c r="L18" s="97"/>
      <c r="M18" s="70"/>
      <c r="N18" s="70"/>
      <c r="O18" s="70">
        <v>40305</v>
      </c>
      <c r="P18" s="73"/>
      <c r="Q18" s="73"/>
      <c r="R18" s="73"/>
      <c r="S18" s="73"/>
      <c r="T18" s="73"/>
      <c r="U18" s="73"/>
      <c r="V18" s="73"/>
      <c r="W18" s="73"/>
      <c r="X18" s="73">
        <f>'Boekhouding 2025'!F143</f>
        <v>1000</v>
      </c>
      <c r="Y18" s="73">
        <f>'Boekhouding 2025'!G143</f>
        <v>500</v>
      </c>
      <c r="Z18" s="73">
        <f>'Boekhouding 2026'!F143</f>
        <v>1100</v>
      </c>
      <c r="AA18" s="73">
        <f>'Boekhouding 2026'!G143</f>
        <v>500</v>
      </c>
      <c r="AB18" s="73">
        <f>'Boekhouding 2027'!F143</f>
        <v>1100</v>
      </c>
      <c r="AC18" s="73">
        <f>'Boekhouding 2027'!G143</f>
        <v>500</v>
      </c>
      <c r="AD18" s="73">
        <f>'Boekhouding 2028'!F143</f>
        <v>1100</v>
      </c>
      <c r="AE18" s="73">
        <f>'Boekhouding 2028'!G143</f>
        <v>500</v>
      </c>
    </row>
    <row r="19" spans="1:32" x14ac:dyDescent="0.3">
      <c r="A19" s="70"/>
      <c r="B19" s="70"/>
      <c r="C19" s="70" t="s">
        <v>717</v>
      </c>
      <c r="D19" s="70" t="s">
        <v>146</v>
      </c>
      <c r="E19" s="17"/>
      <c r="F19" s="17"/>
      <c r="G19" s="17"/>
      <c r="H19" s="17"/>
      <c r="I19" s="97"/>
      <c r="J19" s="97"/>
      <c r="K19" s="97"/>
      <c r="L19" s="97"/>
      <c r="M19" s="70"/>
      <c r="N19" s="70"/>
      <c r="O19" s="70">
        <v>40306</v>
      </c>
      <c r="P19" s="73"/>
      <c r="Q19" s="73"/>
      <c r="R19" s="73"/>
      <c r="S19" s="73"/>
      <c r="T19" s="73"/>
      <c r="U19" s="73"/>
      <c r="V19" s="73"/>
      <c r="W19" s="73"/>
      <c r="X19" s="73">
        <f>'Boekhouding 2025'!F144</f>
        <v>1000</v>
      </c>
      <c r="Y19" s="73">
        <f>'Boekhouding 2025'!G144</f>
        <v>250</v>
      </c>
      <c r="Z19" s="73">
        <f>'Boekhouding 2026'!F144</f>
        <v>1000</v>
      </c>
      <c r="AA19" s="73">
        <f>'Boekhouding 2026'!G144</f>
        <v>250</v>
      </c>
      <c r="AB19" s="73">
        <f>'Boekhouding 2027'!F144</f>
        <v>1000</v>
      </c>
      <c r="AC19" s="73">
        <f>'Boekhouding 2027'!G144</f>
        <v>250</v>
      </c>
      <c r="AD19" s="73">
        <f>'Boekhouding 2028'!F144</f>
        <v>1000</v>
      </c>
      <c r="AE19" s="73">
        <f>'Boekhouding 2028'!G144</f>
        <v>250</v>
      </c>
    </row>
    <row r="20" spans="1:32" x14ac:dyDescent="0.3">
      <c r="A20" s="70"/>
      <c r="B20" s="70"/>
      <c r="C20" s="70" t="s">
        <v>718</v>
      </c>
      <c r="D20" s="70" t="s">
        <v>147</v>
      </c>
      <c r="E20" s="17"/>
      <c r="F20" s="17"/>
      <c r="G20" s="17"/>
      <c r="H20" s="17"/>
      <c r="I20" s="97"/>
      <c r="J20" s="97"/>
      <c r="K20" s="97"/>
      <c r="L20" s="97"/>
      <c r="M20" s="70"/>
      <c r="N20" s="70"/>
      <c r="O20" s="70">
        <v>40307</v>
      </c>
      <c r="P20" s="73"/>
      <c r="Q20" s="73"/>
      <c r="R20" s="73"/>
      <c r="S20" s="73"/>
      <c r="T20" s="73"/>
      <c r="U20" s="73"/>
      <c r="V20" s="73"/>
      <c r="W20" s="73"/>
      <c r="X20" s="73">
        <f>'Boekhouding 2025'!F145</f>
        <v>2000</v>
      </c>
      <c r="Y20" s="73">
        <f>'Boekhouding 2025'!G145</f>
        <v>150</v>
      </c>
      <c r="Z20" s="73">
        <f>'Boekhouding 2026'!F145</f>
        <v>2000</v>
      </c>
      <c r="AA20" s="73">
        <f>'Boekhouding 2026'!G145</f>
        <v>150</v>
      </c>
      <c r="AB20" s="73">
        <f>'Boekhouding 2027'!F145</f>
        <v>2000</v>
      </c>
      <c r="AC20" s="73">
        <f>'Boekhouding 2027'!G145</f>
        <v>150</v>
      </c>
      <c r="AD20" s="73">
        <f>'Boekhouding 2028'!F145</f>
        <v>2000</v>
      </c>
      <c r="AE20" s="73">
        <f>'Boekhouding 2028'!G145</f>
        <v>150</v>
      </c>
    </row>
    <row r="21" spans="1:32" x14ac:dyDescent="0.3">
      <c r="A21" s="70"/>
      <c r="B21" s="70"/>
      <c r="C21" s="70" t="s">
        <v>719</v>
      </c>
      <c r="D21" s="70" t="s">
        <v>148</v>
      </c>
      <c r="E21" s="17"/>
      <c r="F21" s="17"/>
      <c r="G21" s="17"/>
      <c r="H21" s="17"/>
      <c r="I21" s="97"/>
      <c r="J21" s="97"/>
      <c r="K21" s="97"/>
      <c r="L21" s="97"/>
      <c r="M21" s="70"/>
      <c r="N21" s="70"/>
      <c r="O21" s="70">
        <v>40308</v>
      </c>
      <c r="P21" s="73"/>
      <c r="Q21" s="73"/>
      <c r="R21" s="73"/>
      <c r="S21" s="73"/>
      <c r="T21" s="73"/>
      <c r="U21" s="73"/>
      <c r="V21" s="73"/>
      <c r="W21" s="73"/>
      <c r="X21" s="73">
        <f>'Boekhouding 2025'!F146</f>
        <v>250</v>
      </c>
      <c r="Y21" s="73">
        <f>'Boekhouding 2025'!G146</f>
        <v>0</v>
      </c>
      <c r="Z21" s="73">
        <f>'Boekhouding 2026'!F146</f>
        <v>250</v>
      </c>
      <c r="AA21" s="73">
        <f>'Boekhouding 2026'!G146</f>
        <v>0</v>
      </c>
      <c r="AB21" s="73">
        <f>'Boekhouding 2027'!F146</f>
        <v>250</v>
      </c>
      <c r="AC21" s="73">
        <f>'Boekhouding 2027'!G146</f>
        <v>0</v>
      </c>
      <c r="AD21" s="73">
        <f>'Boekhouding 2028'!F146</f>
        <v>250</v>
      </c>
      <c r="AE21" s="73">
        <f>'Boekhouding 2028'!G146</f>
        <v>0</v>
      </c>
    </row>
    <row r="22" spans="1:32" x14ac:dyDescent="0.3">
      <c r="A22" s="70"/>
      <c r="B22" s="70"/>
      <c r="C22" s="70" t="s">
        <v>720</v>
      </c>
      <c r="D22" s="70" t="s">
        <v>149</v>
      </c>
      <c r="E22" s="17"/>
      <c r="F22" s="17"/>
      <c r="G22" s="17"/>
      <c r="H22" s="17"/>
      <c r="I22" s="97"/>
      <c r="J22" s="97"/>
      <c r="K22" s="97"/>
      <c r="L22" s="97"/>
      <c r="M22" s="70"/>
      <c r="N22" s="70"/>
      <c r="O22" s="70">
        <v>40309</v>
      </c>
      <c r="P22" s="73"/>
      <c r="Q22" s="73"/>
      <c r="R22" s="73"/>
      <c r="S22" s="73"/>
      <c r="T22" s="73"/>
      <c r="U22" s="73"/>
      <c r="V22" s="73"/>
      <c r="W22" s="73"/>
      <c r="X22" s="73">
        <f>'Boekhouding 2025'!F147</f>
        <v>4500</v>
      </c>
      <c r="Y22" s="73">
        <f>'Boekhouding 2025'!G147</f>
        <v>0</v>
      </c>
      <c r="Z22" s="73">
        <f>'Boekhouding 2026'!F147</f>
        <v>4500</v>
      </c>
      <c r="AA22" s="73">
        <f>'Boekhouding 2026'!G147</f>
        <v>0</v>
      </c>
      <c r="AB22" s="73">
        <f>'Boekhouding 2027'!F147</f>
        <v>4500</v>
      </c>
      <c r="AC22" s="73">
        <f>'Boekhouding 2027'!G147</f>
        <v>0</v>
      </c>
      <c r="AD22" s="73">
        <f>'Boekhouding 2028'!F147</f>
        <v>4500</v>
      </c>
      <c r="AE22" s="73">
        <f>'Boekhouding 2028'!G147</f>
        <v>0</v>
      </c>
    </row>
    <row r="23" spans="1:32" s="77" customFormat="1" x14ac:dyDescent="0.3">
      <c r="A23" s="68"/>
      <c r="B23" s="68" t="s">
        <v>721</v>
      </c>
      <c r="C23" s="68"/>
      <c r="D23" s="68" t="s">
        <v>150</v>
      </c>
      <c r="E23" s="39"/>
      <c r="F23" s="39"/>
      <c r="G23" s="39"/>
      <c r="H23" s="39"/>
      <c r="I23" s="97"/>
      <c r="J23" s="97"/>
      <c r="K23" s="97"/>
      <c r="L23" s="97"/>
      <c r="M23" s="70"/>
      <c r="N23" s="68"/>
      <c r="O23" s="68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spans="1:32" x14ac:dyDescent="0.3">
      <c r="A24" s="70"/>
      <c r="B24" s="70"/>
      <c r="C24" s="70" t="s">
        <v>722</v>
      </c>
      <c r="D24" s="70" t="s">
        <v>151</v>
      </c>
      <c r="E24" s="17"/>
      <c r="F24" s="17"/>
      <c r="G24" s="17"/>
      <c r="H24" s="17"/>
      <c r="I24" s="97"/>
      <c r="J24" s="97"/>
      <c r="K24" s="97"/>
      <c r="L24" s="97"/>
      <c r="M24" s="70"/>
      <c r="N24" s="70"/>
      <c r="O24" s="70">
        <v>40401</v>
      </c>
      <c r="P24" s="73"/>
      <c r="Q24" s="73"/>
      <c r="R24" s="73"/>
      <c r="S24" s="73"/>
      <c r="T24" s="73"/>
      <c r="U24" s="73"/>
      <c r="V24" s="73"/>
      <c r="W24" s="73"/>
      <c r="X24" s="73">
        <f>'Boekhouding 2025'!F149</f>
        <v>3000</v>
      </c>
      <c r="Y24" s="73">
        <f>'Boekhouding 2025'!G149</f>
        <v>0</v>
      </c>
      <c r="Z24" s="73">
        <f>'Boekhouding 2026'!F149</f>
        <v>3000</v>
      </c>
      <c r="AA24" s="73">
        <f>'Boekhouding 2026'!G149</f>
        <v>0</v>
      </c>
      <c r="AB24" s="73">
        <f>'Boekhouding 2027'!F149</f>
        <v>3000</v>
      </c>
      <c r="AC24" s="73">
        <f>'Boekhouding 2027'!G149</f>
        <v>0</v>
      </c>
      <c r="AD24" s="73">
        <f>'Boekhouding 2028'!F149</f>
        <v>3000</v>
      </c>
      <c r="AE24" s="73">
        <f>'Boekhouding 2028'!G149</f>
        <v>0</v>
      </c>
    </row>
    <row r="25" spans="1:32" x14ac:dyDescent="0.3">
      <c r="A25" s="70"/>
      <c r="B25" s="70"/>
      <c r="C25" s="70" t="s">
        <v>723</v>
      </c>
      <c r="D25" s="70" t="s">
        <v>152</v>
      </c>
      <c r="E25" s="17"/>
      <c r="F25" s="17"/>
      <c r="G25" s="17"/>
      <c r="H25" s="17"/>
      <c r="I25" s="97"/>
      <c r="J25" s="97"/>
      <c r="K25" s="97"/>
      <c r="L25" s="97"/>
      <c r="M25" s="70"/>
      <c r="N25" s="70"/>
      <c r="O25" s="70">
        <v>40402</v>
      </c>
      <c r="P25" s="73"/>
      <c r="Q25" s="73"/>
      <c r="R25" s="73"/>
      <c r="S25" s="73"/>
      <c r="T25" s="73"/>
      <c r="U25" s="73"/>
      <c r="V25" s="73"/>
      <c r="W25" s="73"/>
      <c r="X25" s="73">
        <f>'Boekhouding 2025'!F150</f>
        <v>2000</v>
      </c>
      <c r="Y25" s="73">
        <f>'Boekhouding 2025'!G150</f>
        <v>0</v>
      </c>
      <c r="Z25" s="73">
        <f>'Boekhouding 2026'!F150</f>
        <v>2000</v>
      </c>
      <c r="AA25" s="73">
        <f>'Boekhouding 2026'!G150</f>
        <v>0</v>
      </c>
      <c r="AB25" s="73">
        <f>'Boekhouding 2027'!F150</f>
        <v>2000</v>
      </c>
      <c r="AC25" s="73">
        <f>'Boekhouding 2027'!G150</f>
        <v>0</v>
      </c>
      <c r="AD25" s="73">
        <f>'Boekhouding 2028'!F150</f>
        <v>2000</v>
      </c>
      <c r="AE25" s="73">
        <f>'Boekhouding 2028'!G150</f>
        <v>0</v>
      </c>
    </row>
    <row r="26" spans="1:32" x14ac:dyDescent="0.3">
      <c r="A26" s="70"/>
      <c r="B26" s="70"/>
      <c r="C26" s="70" t="s">
        <v>724</v>
      </c>
      <c r="D26" s="70" t="s">
        <v>153</v>
      </c>
      <c r="E26" s="17"/>
      <c r="F26" s="17"/>
      <c r="G26" s="17"/>
      <c r="H26" s="17"/>
      <c r="I26" s="97"/>
      <c r="J26" s="97"/>
      <c r="K26" s="97"/>
      <c r="L26" s="97"/>
      <c r="M26" s="70"/>
      <c r="N26" s="70"/>
      <c r="O26" s="70">
        <v>40403</v>
      </c>
      <c r="P26" s="73"/>
      <c r="Q26" s="73"/>
      <c r="R26" s="73"/>
      <c r="S26" s="73"/>
      <c r="T26" s="73"/>
      <c r="U26" s="73"/>
      <c r="V26" s="73"/>
      <c r="W26" s="73"/>
      <c r="X26" s="73">
        <f>'Boekhouding 2025'!F151</f>
        <v>2000</v>
      </c>
      <c r="Y26" s="73">
        <f>'Boekhouding 2025'!G151</f>
        <v>0</v>
      </c>
      <c r="Z26" s="73">
        <f>'Boekhouding 2026'!F151</f>
        <v>2000</v>
      </c>
      <c r="AA26" s="73">
        <f>'Boekhouding 2026'!G151</f>
        <v>0</v>
      </c>
      <c r="AB26" s="73">
        <f>'Boekhouding 2027'!F151</f>
        <v>2000</v>
      </c>
      <c r="AC26" s="73">
        <f>'Boekhouding 2027'!G151</f>
        <v>0</v>
      </c>
      <c r="AD26" s="73">
        <f>'Boekhouding 2028'!F151</f>
        <v>2000</v>
      </c>
      <c r="AE26" s="73">
        <f>'Boekhouding 2028'!G151</f>
        <v>0</v>
      </c>
    </row>
    <row r="27" spans="1:32" x14ac:dyDescent="0.3">
      <c r="A27" s="70"/>
      <c r="B27" s="70"/>
      <c r="C27" s="70" t="s">
        <v>725</v>
      </c>
      <c r="D27" s="70" t="s">
        <v>154</v>
      </c>
      <c r="E27" s="17"/>
      <c r="F27" s="17"/>
      <c r="G27" s="17"/>
      <c r="H27" s="17"/>
      <c r="I27" s="97"/>
      <c r="J27" s="97"/>
      <c r="K27" s="97"/>
      <c r="L27" s="97"/>
      <c r="M27" s="70"/>
      <c r="N27" s="70"/>
      <c r="O27" s="70">
        <v>40404</v>
      </c>
      <c r="P27" s="73"/>
      <c r="Q27" s="73"/>
      <c r="R27" s="73"/>
      <c r="S27" s="73"/>
      <c r="T27" s="73"/>
      <c r="U27" s="73"/>
      <c r="V27" s="73"/>
      <c r="W27" s="73"/>
      <c r="X27" s="73">
        <f>'Boekhouding 2025'!F152</f>
        <v>800</v>
      </c>
      <c r="Y27" s="73">
        <f>'Boekhouding 2025'!G152</f>
        <v>0</v>
      </c>
      <c r="Z27" s="73">
        <f>'Boekhouding 2026'!F152</f>
        <v>800</v>
      </c>
      <c r="AA27" s="73">
        <f>'Boekhouding 2026'!G152</f>
        <v>0</v>
      </c>
      <c r="AB27" s="73">
        <f>'Boekhouding 2027'!F152</f>
        <v>800</v>
      </c>
      <c r="AC27" s="73">
        <f>'Boekhouding 2027'!G152</f>
        <v>0</v>
      </c>
      <c r="AD27" s="73">
        <f>'Boekhouding 2028'!F152</f>
        <v>800</v>
      </c>
      <c r="AE27" s="73">
        <f>'Boekhouding 2028'!G152</f>
        <v>0</v>
      </c>
    </row>
    <row r="28" spans="1:32" x14ac:dyDescent="0.3">
      <c r="A28" s="70"/>
      <c r="B28" s="70"/>
      <c r="C28" s="70" t="s">
        <v>726</v>
      </c>
      <c r="D28" s="70" t="s">
        <v>155</v>
      </c>
      <c r="E28" s="17"/>
      <c r="F28" s="17"/>
      <c r="G28" s="17"/>
      <c r="H28" s="17"/>
      <c r="I28" s="97"/>
      <c r="J28" s="97"/>
      <c r="K28" s="97"/>
      <c r="L28" s="97"/>
      <c r="M28" s="70"/>
      <c r="N28" s="70"/>
      <c r="O28" s="70">
        <v>40405</v>
      </c>
      <c r="P28" s="73"/>
      <c r="Q28" s="73"/>
      <c r="R28" s="73"/>
      <c r="S28" s="73"/>
      <c r="T28" s="73"/>
      <c r="U28" s="73"/>
      <c r="V28" s="73"/>
      <c r="W28" s="73"/>
      <c r="X28" s="73">
        <f>'Boekhouding 2025'!F153</f>
        <v>600</v>
      </c>
      <c r="Y28" s="73">
        <f>'Boekhouding 2025'!G153</f>
        <v>0</v>
      </c>
      <c r="Z28" s="73">
        <f>'Boekhouding 2026'!F153</f>
        <v>600</v>
      </c>
      <c r="AA28" s="73">
        <f>'Boekhouding 2026'!G153</f>
        <v>0</v>
      </c>
      <c r="AB28" s="73">
        <f>'Boekhouding 2027'!F153</f>
        <v>600</v>
      </c>
      <c r="AC28" s="73">
        <f>'Boekhouding 2027'!G153</f>
        <v>0</v>
      </c>
      <c r="AD28" s="73">
        <f>'Boekhouding 2028'!F153</f>
        <v>600</v>
      </c>
      <c r="AE28" s="73">
        <f>'Boekhouding 2028'!G153</f>
        <v>0</v>
      </c>
    </row>
    <row r="29" spans="1:32" x14ac:dyDescent="0.3">
      <c r="A29" s="70"/>
      <c r="B29" s="70"/>
      <c r="C29" s="70" t="s">
        <v>727</v>
      </c>
      <c r="D29" s="70" t="s">
        <v>156</v>
      </c>
      <c r="E29" s="17"/>
      <c r="F29" s="17"/>
      <c r="G29" s="17"/>
      <c r="H29" s="17"/>
      <c r="I29" s="97"/>
      <c r="J29" s="97"/>
      <c r="K29" s="97"/>
      <c r="L29" s="97"/>
      <c r="M29" s="70"/>
      <c r="N29" s="70"/>
      <c r="O29" s="70">
        <v>40406</v>
      </c>
      <c r="P29" s="73"/>
      <c r="Q29" s="73"/>
      <c r="R29" s="73"/>
      <c r="S29" s="73"/>
      <c r="T29" s="73"/>
      <c r="U29" s="73"/>
      <c r="V29" s="73"/>
      <c r="W29" s="73"/>
      <c r="X29" s="73">
        <f>'Boekhouding 2025'!F154</f>
        <v>600</v>
      </c>
      <c r="Y29" s="73">
        <f>'Boekhouding 2025'!G154</f>
        <v>0</v>
      </c>
      <c r="Z29" s="73">
        <f>'Boekhouding 2026'!F154</f>
        <v>600</v>
      </c>
      <c r="AA29" s="73">
        <f>'Boekhouding 2026'!G154</f>
        <v>0</v>
      </c>
      <c r="AB29" s="73">
        <f>'Boekhouding 2027'!F154</f>
        <v>600</v>
      </c>
      <c r="AC29" s="73">
        <f>'Boekhouding 2027'!G154</f>
        <v>0</v>
      </c>
      <c r="AD29" s="73">
        <f>'Boekhouding 2028'!F154</f>
        <v>600</v>
      </c>
      <c r="AE29" s="73">
        <f>'Boekhouding 2028'!G154</f>
        <v>0</v>
      </c>
    </row>
    <row r="30" spans="1:32" x14ac:dyDescent="0.3">
      <c r="A30" s="70"/>
      <c r="B30" s="70"/>
      <c r="C30" s="70" t="s">
        <v>728</v>
      </c>
      <c r="D30" s="99" t="s">
        <v>157</v>
      </c>
      <c r="E30" s="17"/>
      <c r="F30" s="17"/>
      <c r="G30" s="17"/>
      <c r="H30" s="17"/>
      <c r="I30" s="97"/>
      <c r="J30" s="97"/>
      <c r="K30" s="97"/>
      <c r="L30" s="97"/>
      <c r="M30" s="70"/>
      <c r="N30" s="70"/>
      <c r="O30" s="70">
        <v>40407</v>
      </c>
      <c r="P30" s="73"/>
      <c r="Q30" s="73"/>
      <c r="R30" s="73"/>
      <c r="S30" s="73"/>
      <c r="T30" s="73"/>
      <c r="U30" s="73"/>
      <c r="V30" s="73"/>
      <c r="W30" s="73"/>
      <c r="X30" s="73">
        <f>'Boekhouding 2025'!F155</f>
        <v>1250</v>
      </c>
      <c r="Y30" s="73">
        <f>'Boekhouding 2025'!G155</f>
        <v>0</v>
      </c>
      <c r="Z30" s="73">
        <f>'Boekhouding 2026'!F155</f>
        <v>1250</v>
      </c>
      <c r="AA30" s="73">
        <f>'Boekhouding 2026'!G155</f>
        <v>0</v>
      </c>
      <c r="AB30" s="73">
        <f>'Boekhouding 2027'!F155</f>
        <v>1250</v>
      </c>
      <c r="AC30" s="73">
        <f>'Boekhouding 2027'!G155</f>
        <v>0</v>
      </c>
      <c r="AD30" s="73">
        <f>'Boekhouding 2028'!F155</f>
        <v>1250</v>
      </c>
      <c r="AE30" s="73">
        <f>'Boekhouding 2028'!G155</f>
        <v>0</v>
      </c>
    </row>
    <row r="31" spans="1:32" x14ac:dyDescent="0.3">
      <c r="A31" s="70"/>
      <c r="B31" s="70"/>
      <c r="C31" s="70" t="s">
        <v>729</v>
      </c>
      <c r="D31" s="99" t="s">
        <v>158</v>
      </c>
      <c r="E31" s="17"/>
      <c r="F31" s="17"/>
      <c r="G31" s="17"/>
      <c r="H31" s="17"/>
      <c r="I31" s="97"/>
      <c r="J31" s="97"/>
      <c r="K31" s="97"/>
      <c r="L31" s="97"/>
      <c r="M31" s="70"/>
      <c r="N31" s="70"/>
      <c r="O31" s="70">
        <v>40408</v>
      </c>
      <c r="P31" s="73"/>
      <c r="Q31" s="73"/>
      <c r="R31" s="73"/>
      <c r="S31" s="73"/>
      <c r="T31" s="73"/>
      <c r="U31" s="73"/>
      <c r="V31" s="73"/>
      <c r="W31" s="73"/>
      <c r="X31" s="73">
        <f>'Boekhouding 2025'!F156</f>
        <v>2000</v>
      </c>
      <c r="Y31" s="73">
        <f>'Boekhouding 2025'!G156</f>
        <v>0</v>
      </c>
      <c r="Z31" s="73">
        <f>'Boekhouding 2026'!F156</f>
        <v>2500</v>
      </c>
      <c r="AA31" s="73">
        <f>'Boekhouding 2026'!G156</f>
        <v>0</v>
      </c>
      <c r="AB31" s="73">
        <f>'Boekhouding 2027'!F156</f>
        <v>2500</v>
      </c>
      <c r="AC31" s="73">
        <f>'Boekhouding 2027'!G156</f>
        <v>0</v>
      </c>
      <c r="AD31" s="73">
        <f>'Boekhouding 2028'!F156</f>
        <v>2500</v>
      </c>
      <c r="AE31" s="73">
        <f>'Boekhouding 2028'!G156</f>
        <v>0</v>
      </c>
    </row>
    <row r="32" spans="1:32" s="77" customFormat="1" x14ac:dyDescent="0.3">
      <c r="A32" s="68"/>
      <c r="B32" s="68" t="s">
        <v>730</v>
      </c>
      <c r="C32" s="68"/>
      <c r="D32" s="68" t="s">
        <v>159</v>
      </c>
      <c r="E32" s="39"/>
      <c r="F32" s="39"/>
      <c r="G32" s="39"/>
      <c r="H32" s="39"/>
      <c r="I32" s="97"/>
      <c r="J32" s="97"/>
      <c r="K32" s="97"/>
      <c r="L32" s="97"/>
      <c r="M32" s="70"/>
      <c r="N32" s="68"/>
      <c r="O32" s="68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100"/>
    </row>
    <row r="33" spans="1:34" x14ac:dyDescent="0.3">
      <c r="A33" s="70"/>
      <c r="B33" s="70"/>
      <c r="C33" s="70" t="s">
        <v>731</v>
      </c>
      <c r="D33" s="70" t="s">
        <v>160</v>
      </c>
      <c r="E33" s="17"/>
      <c r="F33" s="17"/>
      <c r="G33" s="17"/>
      <c r="H33" s="17"/>
      <c r="I33" s="97"/>
      <c r="J33" s="97"/>
      <c r="K33" s="97"/>
      <c r="L33" s="97"/>
      <c r="M33" s="70"/>
      <c r="N33" s="70"/>
      <c r="O33" s="70">
        <v>40501</v>
      </c>
      <c r="P33" s="73"/>
      <c r="Q33" s="73"/>
      <c r="R33" s="73"/>
      <c r="S33" s="73"/>
      <c r="T33" s="73"/>
      <c r="U33" s="73"/>
      <c r="V33" s="73"/>
      <c r="W33" s="73"/>
      <c r="X33" s="73">
        <f>'Boekhouding 2025'!F158</f>
        <v>1250</v>
      </c>
      <c r="Y33" s="73">
        <f>'Boekhouding 2025'!G158</f>
        <v>0</v>
      </c>
      <c r="Z33" s="73">
        <f>'Boekhouding 2026'!F158</f>
        <v>1250</v>
      </c>
      <c r="AA33" s="73">
        <f>'Boekhouding 2026'!G158</f>
        <v>0</v>
      </c>
      <c r="AB33" s="73">
        <f>'Boekhouding 2027'!F158</f>
        <v>1250</v>
      </c>
      <c r="AC33" s="73">
        <f>'Boekhouding 2027'!G158</f>
        <v>0</v>
      </c>
      <c r="AD33" s="73">
        <f>'Boekhouding 2028'!F158</f>
        <v>1250</v>
      </c>
      <c r="AE33" s="73">
        <f>'Boekhouding 2028'!G158</f>
        <v>0</v>
      </c>
    </row>
    <row r="34" spans="1:34" x14ac:dyDescent="0.3">
      <c r="A34" s="70"/>
      <c r="B34" s="70"/>
      <c r="C34" s="70" t="s">
        <v>732</v>
      </c>
      <c r="D34" s="70" t="s">
        <v>161</v>
      </c>
      <c r="E34" s="17"/>
      <c r="F34" s="17"/>
      <c r="G34" s="17"/>
      <c r="H34" s="17"/>
      <c r="I34" s="97"/>
      <c r="J34" s="97"/>
      <c r="K34" s="97"/>
      <c r="L34" s="97"/>
      <c r="M34" s="70"/>
      <c r="N34" s="70"/>
      <c r="O34" s="70">
        <v>40502</v>
      </c>
      <c r="P34" s="73"/>
      <c r="Q34" s="73"/>
      <c r="R34" s="73"/>
      <c r="S34" s="73"/>
      <c r="T34" s="73"/>
      <c r="U34" s="73"/>
      <c r="V34" s="73"/>
      <c r="W34" s="73"/>
      <c r="X34" s="73">
        <f>'Boekhouding 2025'!F159</f>
        <v>1000</v>
      </c>
      <c r="Y34" s="73">
        <f>'Boekhouding 2025'!G159</f>
        <v>0</v>
      </c>
      <c r="Z34" s="73">
        <f>'Boekhouding 2026'!F159</f>
        <v>1000</v>
      </c>
      <c r="AA34" s="73">
        <f>'Boekhouding 2026'!G159</f>
        <v>0</v>
      </c>
      <c r="AB34" s="73">
        <f>'Boekhouding 2027'!F159</f>
        <v>1000</v>
      </c>
      <c r="AC34" s="73">
        <f>'Boekhouding 2027'!G159</f>
        <v>0</v>
      </c>
      <c r="AD34" s="73">
        <f>'Boekhouding 2028'!F159</f>
        <v>1000</v>
      </c>
      <c r="AE34" s="73">
        <f>'Boekhouding 2028'!G159</f>
        <v>0</v>
      </c>
    </row>
    <row r="35" spans="1:34" x14ac:dyDescent="0.3">
      <c r="A35" s="70"/>
      <c r="B35" s="70"/>
      <c r="C35" s="70" t="s">
        <v>733</v>
      </c>
      <c r="D35" s="70" t="s">
        <v>162</v>
      </c>
      <c r="E35" s="17"/>
      <c r="F35" s="17"/>
      <c r="G35" s="17"/>
      <c r="H35" s="17"/>
      <c r="I35" s="97"/>
      <c r="J35" s="97"/>
      <c r="K35" s="97"/>
      <c r="L35" s="97"/>
      <c r="M35" s="70"/>
      <c r="N35" s="70"/>
      <c r="O35" s="70">
        <v>40503</v>
      </c>
      <c r="P35" s="73"/>
      <c r="Q35" s="73"/>
      <c r="R35" s="73"/>
      <c r="S35" s="73"/>
      <c r="T35" s="73"/>
      <c r="U35" s="73"/>
      <c r="V35" s="73"/>
      <c r="W35" s="73"/>
      <c r="X35" s="73">
        <f>'Boekhouding 2025'!F160</f>
        <v>350</v>
      </c>
      <c r="Y35" s="73">
        <f>'Boekhouding 2025'!G160</f>
        <v>350</v>
      </c>
      <c r="Z35" s="73">
        <f>'Boekhouding 2026'!F160</f>
        <v>350</v>
      </c>
      <c r="AA35" s="73">
        <f>'Boekhouding 2026'!G160</f>
        <v>350</v>
      </c>
      <c r="AB35" s="73">
        <f>'Boekhouding 2027'!F160</f>
        <v>350</v>
      </c>
      <c r="AC35" s="73">
        <f>'Boekhouding 2027'!G160</f>
        <v>350</v>
      </c>
      <c r="AD35" s="73">
        <f>'Boekhouding 2028'!F160</f>
        <v>350</v>
      </c>
      <c r="AE35" s="73">
        <f>'Boekhouding 2028'!G160</f>
        <v>350</v>
      </c>
    </row>
    <row r="36" spans="1:34" x14ac:dyDescent="0.3">
      <c r="A36" s="70"/>
      <c r="B36" s="70"/>
      <c r="C36" s="70" t="s">
        <v>734</v>
      </c>
      <c r="D36" s="70" t="s">
        <v>163</v>
      </c>
      <c r="E36" s="17"/>
      <c r="F36" s="17"/>
      <c r="G36" s="17"/>
      <c r="H36" s="17"/>
      <c r="I36" s="97"/>
      <c r="J36" s="97"/>
      <c r="K36" s="97"/>
      <c r="L36" s="97"/>
      <c r="M36" s="70"/>
      <c r="N36" s="70"/>
      <c r="O36" s="70">
        <v>40504</v>
      </c>
      <c r="P36" s="73"/>
      <c r="Q36" s="73"/>
      <c r="R36" s="73"/>
      <c r="S36" s="73"/>
      <c r="T36" s="73"/>
      <c r="U36" s="73"/>
      <c r="V36" s="73"/>
      <c r="W36" s="73"/>
      <c r="X36" s="73">
        <f>'Boekhouding 2025'!F161</f>
        <v>0</v>
      </c>
      <c r="Y36" s="73">
        <f>'Boekhouding 2025'!G161</f>
        <v>50</v>
      </c>
      <c r="Z36" s="73">
        <f>'Boekhouding 2026'!F161</f>
        <v>0</v>
      </c>
      <c r="AA36" s="73">
        <f>'Boekhouding 2026'!G161</f>
        <v>50</v>
      </c>
      <c r="AB36" s="73">
        <f>'Boekhouding 2027'!F161</f>
        <v>0</v>
      </c>
      <c r="AC36" s="73">
        <f>'Boekhouding 2027'!G161</f>
        <v>50</v>
      </c>
      <c r="AD36" s="73">
        <f>'Boekhouding 2028'!F161</f>
        <v>0</v>
      </c>
      <c r="AE36" s="73">
        <f>'Boekhouding 2028'!G161</f>
        <v>50</v>
      </c>
    </row>
    <row r="37" spans="1:34" x14ac:dyDescent="0.3">
      <c r="A37" s="70"/>
      <c r="B37" s="70"/>
      <c r="C37" s="70" t="s">
        <v>735</v>
      </c>
      <c r="D37" s="70" t="s">
        <v>164</v>
      </c>
      <c r="E37" s="17"/>
      <c r="F37" s="17"/>
      <c r="G37" s="17"/>
      <c r="H37" s="17"/>
      <c r="I37" s="97"/>
      <c r="J37" s="97"/>
      <c r="K37" s="97"/>
      <c r="L37" s="97"/>
      <c r="M37" s="70"/>
      <c r="N37" s="70"/>
      <c r="O37" s="70">
        <v>40505</v>
      </c>
      <c r="P37" s="73"/>
      <c r="Q37" s="73"/>
      <c r="R37" s="73"/>
      <c r="S37" s="73"/>
      <c r="T37" s="73"/>
      <c r="U37" s="73"/>
      <c r="V37" s="73"/>
      <c r="W37" s="73"/>
      <c r="X37" s="73">
        <f>'Boekhouding 2025'!F162</f>
        <v>450</v>
      </c>
      <c r="Y37" s="73">
        <f>'Boekhouding 2025'!G162</f>
        <v>0</v>
      </c>
      <c r="Z37" s="73">
        <f>'Boekhouding 2026'!F162</f>
        <v>450</v>
      </c>
      <c r="AA37" s="73">
        <f>'Boekhouding 2026'!G162</f>
        <v>0</v>
      </c>
      <c r="AB37" s="73">
        <f>'Boekhouding 2027'!F162</f>
        <v>450</v>
      </c>
      <c r="AC37" s="73">
        <f>'Boekhouding 2027'!G162</f>
        <v>0</v>
      </c>
      <c r="AD37" s="73">
        <f>'Boekhouding 2028'!F162</f>
        <v>450</v>
      </c>
      <c r="AE37" s="73">
        <f>'Boekhouding 2028'!G162</f>
        <v>0</v>
      </c>
    </row>
    <row r="38" spans="1:34" x14ac:dyDescent="0.3">
      <c r="A38" s="70"/>
      <c r="B38" s="70"/>
      <c r="C38" s="70" t="s">
        <v>736</v>
      </c>
      <c r="D38" s="70" t="s">
        <v>165</v>
      </c>
      <c r="E38" s="17"/>
      <c r="F38" s="17"/>
      <c r="G38" s="17"/>
      <c r="H38" s="17"/>
      <c r="I38" s="97"/>
      <c r="J38" s="97"/>
      <c r="K38" s="97"/>
      <c r="L38" s="97"/>
      <c r="M38" s="70"/>
      <c r="N38" s="70"/>
      <c r="O38" s="70">
        <v>40506</v>
      </c>
      <c r="P38" s="73"/>
      <c r="Q38" s="73"/>
      <c r="R38" s="73"/>
      <c r="S38" s="73"/>
      <c r="T38" s="73"/>
      <c r="U38" s="73"/>
      <c r="V38" s="73"/>
      <c r="W38" s="73"/>
      <c r="X38" s="73">
        <f>'Boekhouding 2025'!F163</f>
        <v>120000</v>
      </c>
      <c r="Y38" s="73">
        <f>'Boekhouding 2025'!G163</f>
        <v>292000</v>
      </c>
      <c r="Z38" s="73">
        <f>'Boekhouding 2026'!F163</f>
        <v>122500</v>
      </c>
      <c r="AA38" s="73">
        <f>'Boekhouding 2026'!G163</f>
        <v>298000</v>
      </c>
      <c r="AB38" s="73">
        <f>'Boekhouding 2027'!F163</f>
        <v>125000</v>
      </c>
      <c r="AC38" s="73">
        <f>'Boekhouding 2027'!G163</f>
        <v>304000</v>
      </c>
      <c r="AD38" s="73">
        <f>'Boekhouding 2028'!F163</f>
        <v>127500</v>
      </c>
      <c r="AE38" s="73">
        <f>'Boekhouding 2028'!G163</f>
        <v>310000</v>
      </c>
      <c r="AH38" s="101"/>
    </row>
    <row r="39" spans="1:34" x14ac:dyDescent="0.3">
      <c r="A39" s="70"/>
      <c r="B39" s="70"/>
      <c r="C39" s="70" t="s">
        <v>737</v>
      </c>
      <c r="D39" s="70" t="s">
        <v>10</v>
      </c>
      <c r="E39" s="17"/>
      <c r="F39" s="17"/>
      <c r="G39" s="17"/>
      <c r="H39" s="17"/>
      <c r="I39" s="97"/>
      <c r="J39" s="97"/>
      <c r="K39" s="97"/>
      <c r="L39" s="97"/>
      <c r="M39" s="70"/>
      <c r="N39" s="70"/>
      <c r="O39" s="70">
        <v>40507</v>
      </c>
      <c r="P39" s="73"/>
      <c r="Q39" s="73"/>
      <c r="R39" s="73"/>
      <c r="S39" s="73"/>
      <c r="T39" s="73"/>
      <c r="U39" s="73"/>
      <c r="V39" s="73"/>
      <c r="W39" s="73"/>
      <c r="X39" s="73">
        <f>'Boekhouding 2025'!F164</f>
        <v>0</v>
      </c>
      <c r="Y39" s="73">
        <f>'Boekhouding 2025'!G164</f>
        <v>10000</v>
      </c>
      <c r="Z39" s="73">
        <f>'Boekhouding 2026'!F164</f>
        <v>0</v>
      </c>
      <c r="AA39" s="73">
        <f>'Boekhouding 2026'!G164</f>
        <v>10000</v>
      </c>
      <c r="AB39" s="73">
        <f>'Boekhouding 2027'!F164</f>
        <v>0</v>
      </c>
      <c r="AC39" s="73">
        <f>'Boekhouding 2027'!G164</f>
        <v>10000</v>
      </c>
      <c r="AD39" s="73">
        <f>'Boekhouding 2028'!F164</f>
        <v>0</v>
      </c>
      <c r="AE39" s="73">
        <f>'Boekhouding 2028'!G164</f>
        <v>10000</v>
      </c>
      <c r="AH39" s="101"/>
    </row>
    <row r="40" spans="1:34" x14ac:dyDescent="0.3">
      <c r="A40" s="70"/>
      <c r="B40" s="70"/>
      <c r="C40" s="70" t="s">
        <v>738</v>
      </c>
      <c r="D40" s="70" t="s">
        <v>166</v>
      </c>
      <c r="E40" s="17"/>
      <c r="F40" s="17"/>
      <c r="G40" s="17"/>
      <c r="H40" s="17"/>
      <c r="I40" s="97"/>
      <c r="J40" s="97"/>
      <c r="K40" s="97"/>
      <c r="L40" s="97"/>
      <c r="M40" s="70"/>
      <c r="N40" s="70"/>
      <c r="O40" s="70">
        <v>40508</v>
      </c>
      <c r="P40" s="73"/>
      <c r="Q40" s="73"/>
      <c r="R40" s="73"/>
      <c r="S40" s="73"/>
      <c r="T40" s="73"/>
      <c r="U40" s="73"/>
      <c r="V40" s="73"/>
      <c r="W40" s="73"/>
      <c r="X40" s="73">
        <f>'Boekhouding 2025'!F165</f>
        <v>2000</v>
      </c>
      <c r="Y40" s="73">
        <f>'Boekhouding 2025'!G165</f>
        <v>1000</v>
      </c>
      <c r="Z40" s="73">
        <f>'Boekhouding 2026'!F165</f>
        <v>2000</v>
      </c>
      <c r="AA40" s="73">
        <f>'Boekhouding 2026'!G165</f>
        <v>1000</v>
      </c>
      <c r="AB40" s="73">
        <f>'Boekhouding 2027'!F165</f>
        <v>3000</v>
      </c>
      <c r="AC40" s="73">
        <f>'Boekhouding 2027'!G165</f>
        <v>1000</v>
      </c>
      <c r="AD40" s="73">
        <f>'Boekhouding 2028'!F165</f>
        <v>2000</v>
      </c>
      <c r="AE40" s="73">
        <f>'Boekhouding 2028'!G165</f>
        <v>1000</v>
      </c>
    </row>
    <row r="41" spans="1:34" x14ac:dyDescent="0.3">
      <c r="A41" s="70"/>
      <c r="B41" s="68" t="s">
        <v>739</v>
      </c>
      <c r="C41" s="70"/>
      <c r="D41" s="70" t="s">
        <v>102</v>
      </c>
      <c r="E41" s="17"/>
      <c r="F41" s="17"/>
      <c r="G41" s="17"/>
      <c r="H41" s="17"/>
      <c r="I41" s="97"/>
      <c r="J41" s="97"/>
      <c r="K41" s="97"/>
      <c r="L41" s="97"/>
      <c r="M41" s="70"/>
      <c r="N41" s="70"/>
      <c r="O41" s="70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</row>
    <row r="42" spans="1:34" x14ac:dyDescent="0.3">
      <c r="A42" s="70"/>
      <c r="B42" s="70"/>
      <c r="C42" s="70" t="s">
        <v>740</v>
      </c>
      <c r="D42" s="70" t="s">
        <v>167</v>
      </c>
      <c r="E42" s="17"/>
      <c r="F42" s="17"/>
      <c r="G42" s="17"/>
      <c r="H42" s="17"/>
      <c r="I42" s="97"/>
      <c r="J42" s="97"/>
      <c r="K42" s="97"/>
      <c r="L42" s="97"/>
      <c r="M42" s="70"/>
      <c r="N42" s="70"/>
      <c r="O42" s="70">
        <v>40601</v>
      </c>
      <c r="P42" s="73"/>
      <c r="Q42" s="73"/>
      <c r="R42" s="73"/>
      <c r="S42" s="73"/>
      <c r="T42" s="73"/>
      <c r="U42" s="73"/>
      <c r="V42" s="73"/>
      <c r="W42" s="73"/>
      <c r="X42" s="73">
        <f>'Boekhouding 2025'!F167</f>
        <v>0</v>
      </c>
      <c r="Y42" s="73">
        <f>'Boekhouding 2025'!G167</f>
        <v>30000</v>
      </c>
      <c r="Z42" s="73">
        <f>'Boekhouding 2026'!F167</f>
        <v>0</v>
      </c>
      <c r="AA42" s="73">
        <f>'Boekhouding 2026'!G167</f>
        <v>30000</v>
      </c>
      <c r="AB42" s="73">
        <f>'Boekhouding 2027'!F167</f>
        <v>0</v>
      </c>
      <c r="AC42" s="73">
        <f>'Boekhouding 2027'!G167</f>
        <v>30000</v>
      </c>
      <c r="AD42" s="73">
        <f>'Boekhouding 2028'!F167</f>
        <v>0</v>
      </c>
      <c r="AE42" s="73">
        <f>'Boekhouding 2028'!G167</f>
        <v>30000</v>
      </c>
    </row>
    <row r="43" spans="1:34" x14ac:dyDescent="0.3">
      <c r="A43" s="70"/>
      <c r="B43" s="70"/>
      <c r="C43" s="70" t="s">
        <v>741</v>
      </c>
      <c r="D43" s="70" t="s">
        <v>168</v>
      </c>
      <c r="E43" s="17"/>
      <c r="F43" s="17"/>
      <c r="G43" s="17"/>
      <c r="H43" s="17"/>
      <c r="I43" s="97"/>
      <c r="J43" s="97"/>
      <c r="K43" s="97"/>
      <c r="L43" s="97"/>
      <c r="M43" s="70"/>
      <c r="N43" s="70"/>
      <c r="O43" s="70">
        <v>40602</v>
      </c>
      <c r="P43" s="73"/>
      <c r="Q43" s="73"/>
      <c r="R43" s="73"/>
      <c r="S43" s="73"/>
      <c r="T43" s="73"/>
      <c r="U43" s="73"/>
      <c r="V43" s="73"/>
      <c r="W43" s="73"/>
      <c r="X43" s="73">
        <f>'Boekhouding 2025'!F168</f>
        <v>28000</v>
      </c>
      <c r="Y43" s="73">
        <f>'Boekhouding 2025'!G168</f>
        <v>22500</v>
      </c>
      <c r="Z43" s="73">
        <f>'Boekhouding 2026'!F168</f>
        <v>29000</v>
      </c>
      <c r="AA43" s="73">
        <f>'Boekhouding 2026'!G168</f>
        <v>22500</v>
      </c>
      <c r="AB43" s="73">
        <f>'Boekhouding 2027'!F168</f>
        <v>30000</v>
      </c>
      <c r="AC43" s="73">
        <f>'Boekhouding 2027'!G168</f>
        <v>22500</v>
      </c>
      <c r="AD43" s="73">
        <f>'Boekhouding 2028'!F168</f>
        <v>31000</v>
      </c>
      <c r="AE43" s="73">
        <f>'Boekhouding 2028'!G168</f>
        <v>22500</v>
      </c>
    </row>
    <row r="44" spans="1:34" x14ac:dyDescent="0.3">
      <c r="A44" s="70"/>
      <c r="B44" s="70"/>
      <c r="C44" s="70" t="s">
        <v>742</v>
      </c>
      <c r="D44" s="70" t="s">
        <v>169</v>
      </c>
      <c r="E44" s="17"/>
      <c r="F44" s="17"/>
      <c r="G44" s="17"/>
      <c r="H44" s="17"/>
      <c r="I44" s="97"/>
      <c r="J44" s="97"/>
      <c r="K44" s="97"/>
      <c r="L44" s="97"/>
      <c r="M44" s="70"/>
      <c r="N44" s="70"/>
      <c r="O44" s="70">
        <v>40603</v>
      </c>
      <c r="P44" s="73"/>
      <c r="Q44" s="73"/>
      <c r="R44" s="73"/>
      <c r="S44" s="73"/>
      <c r="T44" s="73"/>
      <c r="U44" s="73"/>
      <c r="V44" s="73"/>
      <c r="W44" s="73"/>
      <c r="X44" s="73">
        <f>'Boekhouding 2025'!F169</f>
        <v>0</v>
      </c>
      <c r="Y44" s="73">
        <f>'Boekhouding 2025'!G169</f>
        <v>302851.76</v>
      </c>
      <c r="Z44" s="73">
        <f>'Boekhouding 2026'!F169</f>
        <v>0</v>
      </c>
      <c r="AA44" s="73">
        <f>'Boekhouding 2026'!G169</f>
        <v>309000</v>
      </c>
      <c r="AB44" s="73">
        <f>'Boekhouding 2027'!F169</f>
        <v>0</v>
      </c>
      <c r="AC44" s="73">
        <f>'Boekhouding 2027'!G169</f>
        <v>315000</v>
      </c>
      <c r="AD44" s="73">
        <f>'Boekhouding 2028'!F169</f>
        <v>0</v>
      </c>
      <c r="AE44" s="73">
        <f>'Boekhouding 2028'!G169</f>
        <v>320000</v>
      </c>
    </row>
  </sheetData>
  <mergeCells count="7">
    <mergeCell ref="X3:AE3"/>
    <mergeCell ref="I3:L3"/>
    <mergeCell ref="A1:N1"/>
    <mergeCell ref="G2:N2"/>
    <mergeCell ref="A2:F2"/>
    <mergeCell ref="E3:H3"/>
    <mergeCell ref="P3:W3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5017-27C0-45F9-B557-9EBA53FFC890}">
  <sheetPr>
    <tabColor rgb="FFFFC000"/>
  </sheetPr>
  <dimension ref="A1:Q22"/>
  <sheetViews>
    <sheetView workbookViewId="0">
      <selection sqref="A1:Q1"/>
    </sheetView>
  </sheetViews>
  <sheetFormatPr defaultRowHeight="14.4" x14ac:dyDescent="0.3"/>
  <cols>
    <col min="1" max="1" width="28.44140625" bestFit="1" customWidth="1"/>
    <col min="2" max="9" width="13.88671875" hidden="1" customWidth="1"/>
    <col min="10" max="13" width="14.109375" bestFit="1" customWidth="1"/>
    <col min="14" max="15" width="14.109375" customWidth="1"/>
    <col min="16" max="17" width="14.109375" bestFit="1" customWidth="1"/>
  </cols>
  <sheetData>
    <row r="1" spans="1:17" ht="46.8" thickBot="1" x14ac:dyDescent="0.9">
      <c r="A1" s="105" t="s">
        <v>170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7"/>
    </row>
    <row r="2" spans="1:17" ht="52.2" thickBot="1" x14ac:dyDescent="1">
      <c r="A2" s="111" t="s">
        <v>171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3"/>
    </row>
    <row r="4" spans="1:17" x14ac:dyDescent="0.3">
      <c r="B4" s="108" t="s">
        <v>172</v>
      </c>
      <c r="C4" s="109"/>
      <c r="D4" s="109"/>
      <c r="E4" s="109"/>
      <c r="F4" s="109"/>
      <c r="G4" s="109"/>
      <c r="H4" s="109"/>
      <c r="I4" s="110"/>
      <c r="J4" s="104" t="s">
        <v>173</v>
      </c>
      <c r="K4" s="104"/>
      <c r="L4" s="104"/>
      <c r="M4" s="104"/>
      <c r="N4" s="104"/>
      <c r="O4" s="104"/>
      <c r="P4" s="104"/>
      <c r="Q4" s="104"/>
    </row>
    <row r="5" spans="1:17" x14ac:dyDescent="0.3">
      <c r="B5" s="103">
        <v>2025</v>
      </c>
      <c r="C5" s="103"/>
      <c r="D5" s="103">
        <v>2026</v>
      </c>
      <c r="E5" s="103"/>
      <c r="F5" s="103">
        <v>2027</v>
      </c>
      <c r="G5" s="103"/>
      <c r="H5" s="103">
        <v>2028</v>
      </c>
      <c r="I5" s="103"/>
      <c r="J5" s="103">
        <v>2025</v>
      </c>
      <c r="K5" s="103"/>
      <c r="L5" s="103">
        <v>2026</v>
      </c>
      <c r="M5" s="103"/>
      <c r="N5" s="103">
        <v>2027</v>
      </c>
      <c r="O5" s="103"/>
      <c r="P5" s="103">
        <v>2028</v>
      </c>
      <c r="Q5" s="103"/>
    </row>
    <row r="6" spans="1:17" x14ac:dyDescent="0.3">
      <c r="A6" s="9" t="s">
        <v>174</v>
      </c>
      <c r="B6" s="1" t="s">
        <v>175</v>
      </c>
      <c r="C6" s="1" t="s">
        <v>176</v>
      </c>
      <c r="D6" s="1" t="s">
        <v>175</v>
      </c>
      <c r="E6" s="1" t="s">
        <v>176</v>
      </c>
      <c r="F6" s="1" t="s">
        <v>175</v>
      </c>
      <c r="G6" s="1" t="s">
        <v>176</v>
      </c>
      <c r="H6" s="1" t="s">
        <v>175</v>
      </c>
      <c r="I6" s="1" t="s">
        <v>176</v>
      </c>
      <c r="J6" s="1" t="s">
        <v>175</v>
      </c>
      <c r="K6" s="1" t="s">
        <v>176</v>
      </c>
      <c r="L6" s="1" t="s">
        <v>175</v>
      </c>
      <c r="M6" s="1" t="s">
        <v>176</v>
      </c>
      <c r="N6" s="1" t="s">
        <v>175</v>
      </c>
      <c r="O6" s="1" t="s">
        <v>176</v>
      </c>
      <c r="P6" s="1" t="s">
        <v>175</v>
      </c>
      <c r="Q6" s="1" t="s">
        <v>176</v>
      </c>
    </row>
    <row r="7" spans="1:17" x14ac:dyDescent="0.3">
      <c r="A7" s="1" t="s">
        <v>42</v>
      </c>
      <c r="B7" s="11"/>
      <c r="C7" s="11"/>
      <c r="D7" s="11"/>
      <c r="E7" s="11"/>
      <c r="F7" s="11"/>
      <c r="G7" s="11"/>
      <c r="H7" s="11"/>
      <c r="I7" s="11"/>
      <c r="J7" s="11">
        <f>'Boekhouding 2025'!F5</f>
        <v>7750</v>
      </c>
      <c r="K7" s="11">
        <f>'Boekhouding 2025'!G5</f>
        <v>6000</v>
      </c>
      <c r="L7" s="11">
        <f>'Boekhouding 2026'!F5</f>
        <v>7800</v>
      </c>
      <c r="M7" s="11">
        <f>'Boekhouding 2026'!G5</f>
        <v>6000</v>
      </c>
      <c r="N7" s="11">
        <f>'Boekhouding 2027'!F5</f>
        <v>7950</v>
      </c>
      <c r="O7" s="11">
        <f>'Boekhouding 2027'!G5</f>
        <v>6000</v>
      </c>
      <c r="P7" s="11">
        <f>'Boekhouding 2028'!F5</f>
        <v>8050</v>
      </c>
      <c r="Q7" s="11">
        <f>'Boekhouding 2028'!G5</f>
        <v>6000</v>
      </c>
    </row>
    <row r="8" spans="1:17" x14ac:dyDescent="0.3">
      <c r="A8" s="2" t="s">
        <v>9</v>
      </c>
      <c r="B8" s="11"/>
      <c r="C8" s="11"/>
      <c r="D8" s="11"/>
      <c r="E8" s="11"/>
      <c r="F8" s="11"/>
      <c r="G8" s="11"/>
      <c r="H8" s="11"/>
      <c r="I8" s="11"/>
      <c r="J8" s="11">
        <f>'Boekhouding 2025'!F12</f>
        <v>2000</v>
      </c>
      <c r="K8" s="11">
        <f>'Boekhouding 2025'!G12</f>
        <v>0</v>
      </c>
      <c r="L8" s="11">
        <f>'Boekhouding 2026'!F12</f>
        <v>2000</v>
      </c>
      <c r="M8" s="11">
        <f>'Boekhouding 2026'!G12</f>
        <v>0</v>
      </c>
      <c r="N8" s="11">
        <f>'Boekhouding 2027'!F12</f>
        <v>1500</v>
      </c>
      <c r="O8" s="11">
        <f>'Boekhouding 2027'!G12</f>
        <v>0</v>
      </c>
      <c r="P8" s="11">
        <f>'Boekhouding 2028'!F12</f>
        <v>2000</v>
      </c>
      <c r="Q8" s="11">
        <f>'Boekhouding 2028'!G12</f>
        <v>0</v>
      </c>
    </row>
    <row r="9" spans="1:17" x14ac:dyDescent="0.3">
      <c r="A9" s="1" t="s">
        <v>54</v>
      </c>
      <c r="B9" s="11"/>
      <c r="C9" s="11"/>
      <c r="D9" s="11"/>
      <c r="E9" s="11"/>
      <c r="F9" s="11"/>
      <c r="G9" s="11"/>
      <c r="H9" s="11"/>
      <c r="I9" s="11"/>
      <c r="J9" s="11">
        <f>'Boekhouding 2025'!F18</f>
        <v>72500</v>
      </c>
      <c r="K9" s="11">
        <f>'Boekhouding 2025'!G18</f>
        <v>33640</v>
      </c>
      <c r="L9" s="11">
        <f>'Boekhouding 2026'!F18</f>
        <v>75350</v>
      </c>
      <c r="M9" s="11">
        <f>'Boekhouding 2026'!G18</f>
        <v>33640</v>
      </c>
      <c r="N9" s="11">
        <f>'Boekhouding 2027'!F18</f>
        <v>77350</v>
      </c>
      <c r="O9" s="11">
        <f>'Boekhouding 2027'!G18</f>
        <v>33640</v>
      </c>
      <c r="P9" s="11">
        <f>'Boekhouding 2028'!F18</f>
        <v>78850</v>
      </c>
      <c r="Q9" s="11">
        <f>'Boekhouding 2028'!G18</f>
        <v>33640</v>
      </c>
    </row>
    <row r="10" spans="1:17" x14ac:dyDescent="0.3">
      <c r="A10" s="1" t="s">
        <v>66</v>
      </c>
      <c r="B10" s="11"/>
      <c r="C10" s="11"/>
      <c r="D10" s="11"/>
      <c r="E10" s="11"/>
      <c r="F10" s="11"/>
      <c r="G10" s="11"/>
      <c r="H10" s="11"/>
      <c r="I10" s="11"/>
      <c r="J10" s="11">
        <f>'Boekhouding 2025'!F32</f>
        <v>9650</v>
      </c>
      <c r="K10" s="11">
        <f>'Boekhouding 2025'!G32</f>
        <v>10300</v>
      </c>
      <c r="L10" s="11">
        <f>'Boekhouding 2026'!F32</f>
        <v>9800</v>
      </c>
      <c r="M10" s="11">
        <f>'Boekhouding 2026'!G32</f>
        <v>10300</v>
      </c>
      <c r="N10" s="11">
        <f>'Boekhouding 2027'!F32</f>
        <v>9800</v>
      </c>
      <c r="O10" s="11">
        <f>'Boekhouding 2027'!G32</f>
        <v>10300</v>
      </c>
      <c r="P10" s="11">
        <f>'Boekhouding 2028'!F32</f>
        <v>9800</v>
      </c>
      <c r="Q10" s="11">
        <f>'Boekhouding 2028'!G32</f>
        <v>10300</v>
      </c>
    </row>
    <row r="11" spans="1:17" x14ac:dyDescent="0.3">
      <c r="A11" s="1" t="s">
        <v>75</v>
      </c>
      <c r="B11" s="11"/>
      <c r="C11" s="11"/>
      <c r="D11" s="11"/>
      <c r="E11" s="11"/>
      <c r="F11" s="11"/>
      <c r="G11" s="11"/>
      <c r="H11" s="11"/>
      <c r="I11" s="11"/>
      <c r="J11" s="11">
        <f>'Boekhouding 2025'!F41</f>
        <v>100</v>
      </c>
      <c r="K11" s="11">
        <f>'Boekhouding 2025'!G41</f>
        <v>0</v>
      </c>
      <c r="L11" s="11">
        <f>'Boekhouding 2026'!F41</f>
        <v>350</v>
      </c>
      <c r="M11" s="11">
        <f>'Boekhouding 2026'!G41</f>
        <v>0</v>
      </c>
      <c r="N11" s="11">
        <f>'Boekhouding 2027'!F41</f>
        <v>350</v>
      </c>
      <c r="O11" s="11">
        <f>'Boekhouding 2027'!G41</f>
        <v>0</v>
      </c>
      <c r="P11" s="11">
        <f>'Boekhouding 2028'!F41</f>
        <v>350</v>
      </c>
      <c r="Q11" s="11">
        <f>'Boekhouding 2028'!G41</f>
        <v>0</v>
      </c>
    </row>
    <row r="12" spans="1:17" x14ac:dyDescent="0.3">
      <c r="A12" s="1" t="s">
        <v>76</v>
      </c>
      <c r="B12" s="11"/>
      <c r="C12" s="11"/>
      <c r="D12" s="11"/>
      <c r="E12" s="11"/>
      <c r="F12" s="11"/>
      <c r="G12" s="11"/>
      <c r="H12" s="11"/>
      <c r="I12" s="11"/>
      <c r="J12" s="11">
        <f>'Boekhouding 2025'!F44</f>
        <v>5200</v>
      </c>
      <c r="K12" s="11">
        <f>'Boekhouding 2025'!G44</f>
        <v>2660</v>
      </c>
      <c r="L12" s="11">
        <f>'Boekhouding 2026'!F44</f>
        <v>6350</v>
      </c>
      <c r="M12" s="11">
        <f>'Boekhouding 2026'!G44</f>
        <v>2760</v>
      </c>
      <c r="N12" s="11">
        <f>'Boekhouding 2027'!F44</f>
        <v>5750</v>
      </c>
      <c r="O12" s="11">
        <f>'Boekhouding 2027'!G44</f>
        <v>2360</v>
      </c>
      <c r="P12" s="11">
        <f>'Boekhouding 2028'!F44</f>
        <v>7550</v>
      </c>
      <c r="Q12" s="11">
        <f>'Boekhouding 2028'!G44</f>
        <v>2760</v>
      </c>
    </row>
    <row r="13" spans="1:17" x14ac:dyDescent="0.3">
      <c r="A13" s="1" t="s">
        <v>177</v>
      </c>
      <c r="B13" s="11"/>
      <c r="C13" s="11"/>
      <c r="D13" s="11"/>
      <c r="E13" s="11"/>
      <c r="F13" s="11"/>
      <c r="G13" s="11"/>
      <c r="H13" s="11"/>
      <c r="I13" s="11"/>
      <c r="J13" s="11">
        <f>'Boekhouding 2025'!F51</f>
        <v>3750</v>
      </c>
      <c r="K13" s="11">
        <f>'Boekhouding 2025'!G51</f>
        <v>1500</v>
      </c>
      <c r="L13" s="11">
        <f>'Boekhouding 2026'!F51</f>
        <v>4000</v>
      </c>
      <c r="M13" s="11">
        <f>'Boekhouding 2026'!G51</f>
        <v>1500</v>
      </c>
      <c r="N13" s="11">
        <f>'Boekhouding 2027'!F51</f>
        <v>4250</v>
      </c>
      <c r="O13" s="11">
        <f>'Boekhouding 2027'!G51</f>
        <v>1500</v>
      </c>
      <c r="P13" s="11">
        <f>'Boekhouding 2028'!F51</f>
        <v>4000</v>
      </c>
      <c r="Q13" s="11">
        <f>'Boekhouding 2028'!G51</f>
        <v>1500</v>
      </c>
    </row>
    <row r="14" spans="1:17" x14ac:dyDescent="0.3">
      <c r="A14" s="1" t="s">
        <v>89</v>
      </c>
      <c r="B14" s="11"/>
      <c r="C14" s="11"/>
      <c r="D14" s="11"/>
      <c r="E14" s="11"/>
      <c r="F14" s="11"/>
      <c r="G14" s="11"/>
      <c r="H14" s="11"/>
      <c r="I14" s="11"/>
      <c r="J14" s="11">
        <f>'Boekhouding 2025'!F61</f>
        <v>25700</v>
      </c>
      <c r="K14" s="11">
        <f>'Boekhouding 2025'!G61</f>
        <v>0</v>
      </c>
      <c r="L14" s="11">
        <f>'Boekhouding 2026'!F61</f>
        <v>26200</v>
      </c>
      <c r="M14" s="11">
        <f>'Boekhouding 2026'!G61</f>
        <v>0</v>
      </c>
      <c r="N14" s="11">
        <f>'Boekhouding 2027'!F61</f>
        <v>26700</v>
      </c>
      <c r="O14" s="11">
        <f>'Boekhouding 2027'!G61</f>
        <v>0</v>
      </c>
      <c r="P14" s="11">
        <f>'Boekhouding 2028'!F61</f>
        <v>27700</v>
      </c>
      <c r="Q14" s="11">
        <f>'Boekhouding 2028'!G61</f>
        <v>0</v>
      </c>
    </row>
    <row r="15" spans="1:17" x14ac:dyDescent="0.3">
      <c r="A15" s="1" t="s">
        <v>93</v>
      </c>
      <c r="B15" s="11"/>
      <c r="C15" s="11"/>
      <c r="D15" s="11"/>
      <c r="E15" s="11"/>
      <c r="F15" s="11"/>
      <c r="G15" s="11"/>
      <c r="H15" s="11"/>
      <c r="I15" s="11"/>
      <c r="J15" s="11">
        <f>'Boekhouding 2025'!F65</f>
        <v>6400</v>
      </c>
      <c r="K15" s="11">
        <f>'Boekhouding 2025'!G65</f>
        <v>400</v>
      </c>
      <c r="L15" s="11">
        <f>'Boekhouding 2026'!F65</f>
        <v>7400</v>
      </c>
      <c r="M15" s="11">
        <f>'Boekhouding 2026'!G65</f>
        <v>400</v>
      </c>
      <c r="N15" s="11">
        <f>'Boekhouding 2027'!F65</f>
        <v>7900</v>
      </c>
      <c r="O15" s="11">
        <f>'Boekhouding 2027'!G65</f>
        <v>400</v>
      </c>
      <c r="P15" s="11">
        <f>'Boekhouding 2028'!F65</f>
        <v>8400</v>
      </c>
      <c r="Q15" s="11">
        <f>'Boekhouding 2028'!G65</f>
        <v>400</v>
      </c>
    </row>
    <row r="16" spans="1:17" x14ac:dyDescent="0.3">
      <c r="A16" s="1" t="s">
        <v>12</v>
      </c>
      <c r="B16" s="11"/>
      <c r="C16" s="11"/>
      <c r="D16" s="11"/>
      <c r="E16" s="11"/>
      <c r="F16" s="11"/>
      <c r="G16" s="11"/>
      <c r="H16" s="11"/>
      <c r="I16" s="11"/>
      <c r="J16" s="11">
        <f>'Boekhouding 2025'!F71</f>
        <v>49150</v>
      </c>
      <c r="K16" s="11">
        <f>'Boekhouding 2025'!G71</f>
        <v>40000</v>
      </c>
      <c r="L16" s="11">
        <f>'Boekhouding 2026'!F71</f>
        <v>49150</v>
      </c>
      <c r="M16" s="11">
        <f>'Boekhouding 2026'!G71</f>
        <v>40000</v>
      </c>
      <c r="N16" s="11">
        <f>'Boekhouding 2027'!F71</f>
        <v>49150</v>
      </c>
      <c r="O16" s="11">
        <f>'Boekhouding 2027'!G71</f>
        <v>40000</v>
      </c>
      <c r="P16" s="11">
        <f>'Boekhouding 2028'!F71</f>
        <v>49150</v>
      </c>
      <c r="Q16" s="11">
        <f>'Boekhouding 2028'!G71</f>
        <v>40000</v>
      </c>
    </row>
    <row r="17" spans="1:17" x14ac:dyDescent="0.3">
      <c r="A17" s="1" t="s">
        <v>14</v>
      </c>
      <c r="B17" s="11"/>
      <c r="C17" s="11"/>
      <c r="D17" s="11"/>
      <c r="E17" s="11"/>
      <c r="F17" s="11"/>
      <c r="G17" s="11"/>
      <c r="H17" s="11"/>
      <c r="I17" s="11"/>
      <c r="J17" s="11">
        <f>'Boekhouding 2025'!F76</f>
        <v>35427.050000000003</v>
      </c>
      <c r="K17" s="11">
        <f>'Boekhouding 2025'!G76</f>
        <v>36745.53</v>
      </c>
      <c r="L17" s="11">
        <f>'Boekhouding 2026'!F76</f>
        <v>36841.520000000004</v>
      </c>
      <c r="M17" s="11">
        <f>'Boekhouding 2026'!G76</f>
        <v>37340</v>
      </c>
      <c r="N17" s="11">
        <f>'Boekhouding 2027'!F76</f>
        <v>37341.520000000004</v>
      </c>
      <c r="O17" s="11">
        <f>'Boekhouding 2027'!G76</f>
        <v>37340</v>
      </c>
      <c r="P17" s="11">
        <f>'Boekhouding 2028'!F76</f>
        <v>37341.520000000004</v>
      </c>
      <c r="Q17" s="11">
        <f>'Boekhouding 2028'!G76</f>
        <v>37340</v>
      </c>
    </row>
    <row r="18" spans="1:17" x14ac:dyDescent="0.3">
      <c r="A18" s="1" t="s">
        <v>178</v>
      </c>
      <c r="B18" s="11"/>
      <c r="C18" s="11"/>
      <c r="D18" s="11"/>
      <c r="E18" s="11"/>
      <c r="F18" s="11"/>
      <c r="G18" s="11"/>
      <c r="H18" s="11"/>
      <c r="I18" s="11"/>
      <c r="J18" s="11">
        <f>'Boekhouding 2025'!F91</f>
        <v>570650</v>
      </c>
      <c r="K18" s="11">
        <f>'Boekhouding 2025'!G91</f>
        <v>495650</v>
      </c>
      <c r="L18" s="11">
        <f>'Boekhouding 2026'!F91</f>
        <v>570650</v>
      </c>
      <c r="M18" s="11">
        <f>'Boekhouding 2026'!G91</f>
        <v>495650</v>
      </c>
      <c r="N18" s="11">
        <f>'Boekhouding 2027'!F91</f>
        <v>570650</v>
      </c>
      <c r="O18" s="11">
        <f>'Boekhouding 2027'!G91</f>
        <v>495650</v>
      </c>
      <c r="P18" s="11">
        <f>'Boekhouding 2028'!F91</f>
        <v>570650</v>
      </c>
      <c r="Q18" s="11">
        <f>'Boekhouding 2028'!G91</f>
        <v>495650</v>
      </c>
    </row>
    <row r="19" spans="1:17" ht="15" thickBot="1" x14ac:dyDescent="0.35">
      <c r="A19" s="1" t="s">
        <v>179</v>
      </c>
      <c r="B19" s="11"/>
      <c r="C19" s="11"/>
      <c r="D19" s="11"/>
      <c r="E19" s="11"/>
      <c r="F19" s="11"/>
      <c r="G19" s="11"/>
      <c r="H19" s="11"/>
      <c r="I19" s="11"/>
      <c r="J19" s="11">
        <f>'Boekhouding 2025'!F130</f>
        <v>518850</v>
      </c>
      <c r="K19" s="11">
        <f>'Boekhouding 2025'!G130</f>
        <v>671201.76</v>
      </c>
      <c r="L19" s="11">
        <f>'Boekhouding 2026'!F130</f>
        <v>528550</v>
      </c>
      <c r="M19" s="11">
        <f>'Boekhouding 2026'!G130</f>
        <v>683350</v>
      </c>
      <c r="N19" s="11">
        <f>'Boekhouding 2027'!F130</f>
        <v>547550</v>
      </c>
      <c r="O19" s="11">
        <f>'Boekhouding 2027'!G130</f>
        <v>695350</v>
      </c>
      <c r="P19" s="11">
        <f>'Boekhouding 2028'!F130</f>
        <v>518050</v>
      </c>
      <c r="Q19" s="11">
        <f>'Boekhouding 2028'!G130</f>
        <v>706350</v>
      </c>
    </row>
    <row r="20" spans="1:17" ht="15" thickBot="1" x14ac:dyDescent="0.35">
      <c r="A20" s="12" t="s">
        <v>40</v>
      </c>
      <c r="B20" s="13">
        <f t="shared" ref="B20:Q20" si="0">SUM(B7:B19)</f>
        <v>0</v>
      </c>
      <c r="C20" s="15">
        <f t="shared" si="0"/>
        <v>0</v>
      </c>
      <c r="D20" s="16">
        <f t="shared" si="0"/>
        <v>0</v>
      </c>
      <c r="E20" s="14">
        <f t="shared" si="0"/>
        <v>0</v>
      </c>
      <c r="F20" s="13">
        <f t="shared" si="0"/>
        <v>0</v>
      </c>
      <c r="G20" s="15">
        <f t="shared" si="0"/>
        <v>0</v>
      </c>
      <c r="H20" s="16">
        <f t="shared" si="0"/>
        <v>0</v>
      </c>
      <c r="I20" s="14">
        <f t="shared" si="0"/>
        <v>0</v>
      </c>
      <c r="J20" s="13">
        <f t="shared" si="0"/>
        <v>1307127.05</v>
      </c>
      <c r="K20" s="15">
        <f t="shared" si="0"/>
        <v>1298097.29</v>
      </c>
      <c r="L20" s="16">
        <f t="shared" si="0"/>
        <v>1324441.52</v>
      </c>
      <c r="M20" s="14">
        <f t="shared" si="0"/>
        <v>1310940</v>
      </c>
      <c r="N20" s="13">
        <f t="shared" si="0"/>
        <v>1346241.52</v>
      </c>
      <c r="O20" s="15">
        <f t="shared" si="0"/>
        <v>1322540</v>
      </c>
      <c r="P20" s="16">
        <f t="shared" si="0"/>
        <v>1321891.52</v>
      </c>
      <c r="Q20" s="14">
        <f t="shared" si="0"/>
        <v>1333940</v>
      </c>
    </row>
    <row r="21" spans="1:17" ht="15" thickBot="1" x14ac:dyDescent="0.35"/>
    <row r="22" spans="1:17" ht="15" thickBot="1" x14ac:dyDescent="0.35">
      <c r="A22" s="12" t="s">
        <v>180</v>
      </c>
      <c r="B22" s="13"/>
      <c r="C22" s="15">
        <f>C20-B20</f>
        <v>0</v>
      </c>
      <c r="D22" s="16"/>
      <c r="E22" s="15">
        <f>E20-D20</f>
        <v>0</v>
      </c>
      <c r="F22" s="13"/>
      <c r="G22" s="15">
        <f>G20-F20</f>
        <v>0</v>
      </c>
      <c r="H22" s="16"/>
      <c r="I22" s="14">
        <f>I20-H20</f>
        <v>0</v>
      </c>
      <c r="J22" s="13"/>
      <c r="K22" s="15">
        <f>K20-J20</f>
        <v>-9029.7600000000093</v>
      </c>
      <c r="L22" s="16"/>
      <c r="M22" s="15">
        <f>M20-L20</f>
        <v>-13501.520000000019</v>
      </c>
      <c r="N22" s="13"/>
      <c r="O22" s="15">
        <f>O20-N20</f>
        <v>-23701.520000000019</v>
      </c>
      <c r="P22" s="16"/>
      <c r="Q22" s="14">
        <f>Q20-P20</f>
        <v>12048.479999999981</v>
      </c>
    </row>
  </sheetData>
  <mergeCells count="12">
    <mergeCell ref="L5:M5"/>
    <mergeCell ref="N5:O5"/>
    <mergeCell ref="P5:Q5"/>
    <mergeCell ref="J4:Q4"/>
    <mergeCell ref="A1:Q1"/>
    <mergeCell ref="B5:C5"/>
    <mergeCell ref="D5:E5"/>
    <mergeCell ref="F5:G5"/>
    <mergeCell ref="H5:I5"/>
    <mergeCell ref="B4:I4"/>
    <mergeCell ref="J5:K5"/>
    <mergeCell ref="A2:Q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76855-C037-44E8-8AF3-D3ED03E21CCE}">
  <sheetPr>
    <tabColor rgb="FFFFC000"/>
  </sheetPr>
  <dimension ref="A1:J169"/>
  <sheetViews>
    <sheetView zoomScaleNormal="100" workbookViewId="0"/>
  </sheetViews>
  <sheetFormatPr defaultRowHeight="14.4" x14ac:dyDescent="0.3"/>
  <cols>
    <col min="1" max="1" width="9.33203125" bestFit="1" customWidth="1"/>
    <col min="2" max="2" width="45.88671875" bestFit="1" customWidth="1"/>
    <col min="3" max="5" width="17.88671875" hidden="1" customWidth="1"/>
    <col min="6" max="8" width="17.88671875" customWidth="1"/>
    <col min="9" max="9" width="11.109375" bestFit="1" customWidth="1"/>
    <col min="10" max="10" width="12" bestFit="1" customWidth="1"/>
  </cols>
  <sheetData>
    <row r="1" spans="1:10" ht="18.600000000000001" thickBot="1" x14ac:dyDescent="0.4">
      <c r="C1" s="114" t="s">
        <v>35</v>
      </c>
      <c r="D1" s="115"/>
      <c r="E1" s="116"/>
      <c r="F1" s="114" t="s">
        <v>36</v>
      </c>
      <c r="G1" s="115"/>
      <c r="H1" s="116"/>
    </row>
    <row r="2" spans="1:10" ht="15.6" x14ac:dyDescent="0.3">
      <c r="A2" s="20"/>
      <c r="B2" s="20"/>
      <c r="C2" s="21" t="s">
        <v>37</v>
      </c>
      <c r="D2" s="22" t="s">
        <v>38</v>
      </c>
      <c r="E2" s="23" t="s">
        <v>39</v>
      </c>
      <c r="F2" s="21" t="s">
        <v>37</v>
      </c>
      <c r="G2" s="22" t="s">
        <v>38</v>
      </c>
      <c r="H2" s="23" t="s">
        <v>39</v>
      </c>
    </row>
    <row r="3" spans="1:10" ht="15.6" x14ac:dyDescent="0.3">
      <c r="A3" s="20"/>
      <c r="B3" s="24" t="s">
        <v>40</v>
      </c>
      <c r="C3" s="25"/>
      <c r="D3" s="25"/>
      <c r="E3" s="26"/>
      <c r="F3" s="64">
        <f>F4+F70+F91+F130</f>
        <v>1307127.05</v>
      </c>
      <c r="G3" s="64">
        <f>G4+G70+G91+G130</f>
        <v>1298097.29</v>
      </c>
      <c r="H3" s="64">
        <f>H4+H70+H91+H130</f>
        <v>-9029.7600000000093</v>
      </c>
    </row>
    <row r="4" spans="1:10" ht="15.6" x14ac:dyDescent="0.3">
      <c r="A4" s="24">
        <v>1</v>
      </c>
      <c r="B4" s="27" t="s">
        <v>41</v>
      </c>
      <c r="C4" s="28"/>
      <c r="D4" s="25"/>
      <c r="E4" s="63"/>
      <c r="F4" s="60">
        <f>F5+F12+F18+F32+F41+F44+F51+F61+F65</f>
        <v>133050</v>
      </c>
      <c r="G4" s="61">
        <f>G5+G12+G18+G32+G41+G44+G51+G61+G65</f>
        <v>54500</v>
      </c>
      <c r="H4" s="62">
        <f>H5+H12+H18+H32+H41+H44+H51+H61+H65</f>
        <v>-78550</v>
      </c>
      <c r="J4" s="35"/>
    </row>
    <row r="5" spans="1:10" x14ac:dyDescent="0.3">
      <c r="A5" s="29" t="s">
        <v>781</v>
      </c>
      <c r="B5" s="29" t="s">
        <v>42</v>
      </c>
      <c r="C5" s="30"/>
      <c r="D5" s="30"/>
      <c r="E5" s="30"/>
      <c r="F5" s="30">
        <f>SUM(F6:F11)</f>
        <v>7750</v>
      </c>
      <c r="G5" s="30">
        <f t="shared" ref="G5:H5" si="0">SUM(G6:G11)</f>
        <v>6000</v>
      </c>
      <c r="H5" s="30">
        <f t="shared" si="0"/>
        <v>-1750</v>
      </c>
    </row>
    <row r="6" spans="1:10" x14ac:dyDescent="0.3">
      <c r="A6" s="31">
        <v>10101</v>
      </c>
      <c r="B6" s="31" t="s">
        <v>43</v>
      </c>
      <c r="C6" s="32"/>
      <c r="D6" s="32"/>
      <c r="E6" s="32"/>
      <c r="F6" s="32">
        <v>2500</v>
      </c>
      <c r="G6" s="32">
        <v>0</v>
      </c>
      <c r="H6" s="32">
        <f>G6-F6</f>
        <v>-2500</v>
      </c>
    </row>
    <row r="7" spans="1:10" x14ac:dyDescent="0.3">
      <c r="A7" s="31">
        <v>10102</v>
      </c>
      <c r="B7" s="31" t="s">
        <v>44</v>
      </c>
      <c r="C7" s="32"/>
      <c r="D7" s="32"/>
      <c r="E7" s="32"/>
      <c r="F7" s="32">
        <v>0</v>
      </c>
      <c r="G7" s="32">
        <v>6000</v>
      </c>
      <c r="H7" s="32">
        <f>G7-F7</f>
        <v>6000</v>
      </c>
    </row>
    <row r="8" spans="1:10" x14ac:dyDescent="0.3">
      <c r="A8" s="31">
        <v>10103</v>
      </c>
      <c r="B8" s="31" t="s">
        <v>45</v>
      </c>
      <c r="C8" s="32"/>
      <c r="D8" s="32"/>
      <c r="E8" s="32"/>
      <c r="F8" s="32">
        <v>2000</v>
      </c>
      <c r="G8" s="32">
        <v>0</v>
      </c>
      <c r="H8" s="32">
        <f t="shared" ref="H8:H11" si="1">G8-F8</f>
        <v>-2000</v>
      </c>
    </row>
    <row r="9" spans="1:10" ht="15" customHeight="1" x14ac:dyDescent="0.3">
      <c r="A9" s="31">
        <v>10104</v>
      </c>
      <c r="B9" s="31" t="s">
        <v>46</v>
      </c>
      <c r="C9" s="32"/>
      <c r="D9" s="32"/>
      <c r="E9" s="32"/>
      <c r="F9" s="32">
        <v>1750</v>
      </c>
      <c r="G9" s="32">
        <v>0</v>
      </c>
      <c r="H9" s="32">
        <f>G9-F9</f>
        <v>-1750</v>
      </c>
    </row>
    <row r="10" spans="1:10" x14ac:dyDescent="0.3">
      <c r="A10" s="31">
        <v>10105</v>
      </c>
      <c r="B10" s="31" t="s">
        <v>47</v>
      </c>
      <c r="C10" s="32"/>
      <c r="D10" s="32"/>
      <c r="E10" s="32"/>
      <c r="F10" s="32">
        <v>500</v>
      </c>
      <c r="G10" s="32">
        <v>0</v>
      </c>
      <c r="H10" s="32">
        <f t="shared" si="1"/>
        <v>-500</v>
      </c>
    </row>
    <row r="11" spans="1:10" x14ac:dyDescent="0.3">
      <c r="A11" s="31">
        <v>10106</v>
      </c>
      <c r="B11" s="31" t="s">
        <v>48</v>
      </c>
      <c r="C11" s="32"/>
      <c r="D11" s="32"/>
      <c r="E11" s="32"/>
      <c r="F11" s="32">
        <v>1000</v>
      </c>
      <c r="G11" s="32">
        <v>0</v>
      </c>
      <c r="H11" s="32">
        <f t="shared" si="1"/>
        <v>-1000</v>
      </c>
    </row>
    <row r="12" spans="1:10" x14ac:dyDescent="0.3">
      <c r="A12" s="29" t="s">
        <v>782</v>
      </c>
      <c r="B12" s="29" t="s">
        <v>9</v>
      </c>
      <c r="C12" s="30"/>
      <c r="D12" s="30"/>
      <c r="E12" s="30"/>
      <c r="F12" s="30">
        <f>SUM(F13:F17)</f>
        <v>2000</v>
      </c>
      <c r="G12" s="30">
        <f t="shared" ref="G12:H12" si="2">SUM(G13:G17)</f>
        <v>0</v>
      </c>
      <c r="H12" s="30">
        <f t="shared" si="2"/>
        <v>-2000</v>
      </c>
    </row>
    <row r="13" spans="1:10" x14ac:dyDescent="0.3">
      <c r="A13" s="31">
        <v>10201</v>
      </c>
      <c r="B13" s="31" t="s">
        <v>49</v>
      </c>
      <c r="C13" s="33"/>
      <c r="D13" s="33"/>
      <c r="E13" s="32"/>
      <c r="F13" s="33">
        <v>500</v>
      </c>
      <c r="G13" s="33">
        <v>0</v>
      </c>
      <c r="H13" s="32">
        <f>G13-F13</f>
        <v>-500</v>
      </c>
    </row>
    <row r="14" spans="1:10" x14ac:dyDescent="0.3">
      <c r="A14" s="31">
        <v>10202</v>
      </c>
      <c r="B14" s="31" t="s">
        <v>50</v>
      </c>
      <c r="C14" s="33"/>
      <c r="D14" s="33"/>
      <c r="E14" s="32"/>
      <c r="F14" s="33">
        <v>0</v>
      </c>
      <c r="G14" s="33">
        <v>0</v>
      </c>
      <c r="H14" s="32">
        <f t="shared" ref="H14:H17" si="3">G14-F14</f>
        <v>0</v>
      </c>
    </row>
    <row r="15" spans="1:10" x14ac:dyDescent="0.3">
      <c r="A15" s="31">
        <v>10203</v>
      </c>
      <c r="B15" s="31" t="s">
        <v>51</v>
      </c>
      <c r="C15" s="33"/>
      <c r="D15" s="33"/>
      <c r="E15" s="32"/>
      <c r="F15" s="33">
        <v>0</v>
      </c>
      <c r="G15" s="33">
        <v>0</v>
      </c>
      <c r="H15" s="32">
        <f t="shared" si="3"/>
        <v>0</v>
      </c>
    </row>
    <row r="16" spans="1:10" x14ac:dyDescent="0.3">
      <c r="A16" s="31">
        <v>10204</v>
      </c>
      <c r="B16" s="31" t="s">
        <v>52</v>
      </c>
      <c r="C16" s="32"/>
      <c r="D16" s="32"/>
      <c r="E16" s="32"/>
      <c r="F16" s="32">
        <v>500</v>
      </c>
      <c r="G16" s="32">
        <v>0</v>
      </c>
      <c r="H16" s="32">
        <f t="shared" si="3"/>
        <v>-500</v>
      </c>
    </row>
    <row r="17" spans="1:8" x14ac:dyDescent="0.3">
      <c r="A17" s="31">
        <v>10205</v>
      </c>
      <c r="B17" s="31" t="s">
        <v>53</v>
      </c>
      <c r="C17" s="32"/>
      <c r="D17" s="32"/>
      <c r="E17" s="32"/>
      <c r="F17" s="32">
        <v>1000</v>
      </c>
      <c r="G17" s="32">
        <v>0</v>
      </c>
      <c r="H17" s="32">
        <f t="shared" si="3"/>
        <v>-1000</v>
      </c>
    </row>
    <row r="18" spans="1:8" x14ac:dyDescent="0.3">
      <c r="A18" s="29" t="s">
        <v>783</v>
      </c>
      <c r="B18" s="29" t="s">
        <v>54</v>
      </c>
      <c r="C18" s="30"/>
      <c r="D18" s="30"/>
      <c r="E18" s="30"/>
      <c r="F18" s="30">
        <f>SUM(F19:F31)</f>
        <v>72500</v>
      </c>
      <c r="G18" s="30">
        <f t="shared" ref="G18:H18" si="4">SUM(G19:G31)</f>
        <v>33640</v>
      </c>
      <c r="H18" s="30">
        <f t="shared" si="4"/>
        <v>-38860</v>
      </c>
    </row>
    <row r="19" spans="1:8" x14ac:dyDescent="0.3">
      <c r="A19" s="31">
        <v>10301</v>
      </c>
      <c r="B19" s="31" t="s">
        <v>55</v>
      </c>
      <c r="C19" s="32"/>
      <c r="D19" s="32"/>
      <c r="E19" s="32"/>
      <c r="F19" s="32">
        <v>3000</v>
      </c>
      <c r="G19" s="32">
        <v>0</v>
      </c>
      <c r="H19" s="32">
        <f>G19-F19</f>
        <v>-3000</v>
      </c>
    </row>
    <row r="20" spans="1:8" x14ac:dyDescent="0.3">
      <c r="A20" s="31">
        <v>10302</v>
      </c>
      <c r="B20" s="31" t="s">
        <v>56</v>
      </c>
      <c r="C20" s="32"/>
      <c r="D20" s="32"/>
      <c r="E20" s="32"/>
      <c r="F20" s="32">
        <v>1000</v>
      </c>
      <c r="G20" s="32">
        <v>0</v>
      </c>
      <c r="H20" s="32">
        <f t="shared" ref="H20:H31" si="5">G20-F20</f>
        <v>-1000</v>
      </c>
    </row>
    <row r="21" spans="1:8" x14ac:dyDescent="0.3">
      <c r="A21" s="31">
        <v>10303</v>
      </c>
      <c r="B21" s="31" t="s">
        <v>808</v>
      </c>
      <c r="C21" s="32"/>
      <c r="D21" s="32"/>
      <c r="E21" s="32"/>
      <c r="F21" s="32">
        <v>1500</v>
      </c>
      <c r="G21" s="32">
        <v>0</v>
      </c>
      <c r="H21" s="32">
        <f t="shared" si="5"/>
        <v>-1500</v>
      </c>
    </row>
    <row r="22" spans="1:8" x14ac:dyDescent="0.3">
      <c r="A22" s="31">
        <v>10304</v>
      </c>
      <c r="B22" s="31" t="s">
        <v>57</v>
      </c>
      <c r="C22" s="32"/>
      <c r="D22" s="32"/>
      <c r="E22" s="32"/>
      <c r="F22" s="32">
        <v>33000</v>
      </c>
      <c r="G22" s="32">
        <v>13500</v>
      </c>
      <c r="H22" s="32">
        <f t="shared" si="5"/>
        <v>-19500</v>
      </c>
    </row>
    <row r="23" spans="1:8" x14ac:dyDescent="0.3">
      <c r="A23" s="31">
        <v>10305</v>
      </c>
      <c r="B23" s="31" t="s">
        <v>58</v>
      </c>
      <c r="C23" s="32"/>
      <c r="D23" s="32"/>
      <c r="E23" s="32"/>
      <c r="F23" s="32">
        <v>1500</v>
      </c>
      <c r="G23" s="32">
        <v>500</v>
      </c>
      <c r="H23" s="32">
        <f t="shared" si="5"/>
        <v>-1000</v>
      </c>
    </row>
    <row r="24" spans="1:8" x14ac:dyDescent="0.3">
      <c r="A24" s="31">
        <v>10306</v>
      </c>
      <c r="B24" s="31" t="s">
        <v>809</v>
      </c>
      <c r="C24" s="32"/>
      <c r="D24" s="32"/>
      <c r="E24" s="32"/>
      <c r="F24" s="32">
        <v>2000</v>
      </c>
      <c r="G24" s="32">
        <v>0</v>
      </c>
      <c r="H24" s="32">
        <f t="shared" si="5"/>
        <v>-2000</v>
      </c>
    </row>
    <row r="25" spans="1:8" x14ac:dyDescent="0.3">
      <c r="A25" s="31">
        <v>10307</v>
      </c>
      <c r="B25" s="31" t="s">
        <v>59</v>
      </c>
      <c r="C25" s="32"/>
      <c r="D25" s="32"/>
      <c r="E25" s="32"/>
      <c r="F25" s="32">
        <v>2000</v>
      </c>
      <c r="G25" s="32">
        <v>500</v>
      </c>
      <c r="H25" s="32">
        <f t="shared" si="5"/>
        <v>-1500</v>
      </c>
    </row>
    <row r="26" spans="1:8" x14ac:dyDescent="0.3">
      <c r="A26" s="31">
        <v>10308</v>
      </c>
      <c r="B26" s="31" t="s">
        <v>60</v>
      </c>
      <c r="C26" s="32"/>
      <c r="D26" s="32"/>
      <c r="E26" s="32"/>
      <c r="F26" s="32">
        <v>5000</v>
      </c>
      <c r="G26" s="32">
        <v>4000</v>
      </c>
      <c r="H26" s="32">
        <f t="shared" si="5"/>
        <v>-1000</v>
      </c>
    </row>
    <row r="27" spans="1:8" x14ac:dyDescent="0.3">
      <c r="A27" s="31">
        <v>10309</v>
      </c>
      <c r="B27" s="31" t="s">
        <v>61</v>
      </c>
      <c r="C27" s="32"/>
      <c r="D27" s="32"/>
      <c r="E27" s="32"/>
      <c r="F27" s="32">
        <v>5000</v>
      </c>
      <c r="G27" s="32">
        <v>4000</v>
      </c>
      <c r="H27" s="32">
        <f t="shared" si="5"/>
        <v>-1000</v>
      </c>
    </row>
    <row r="28" spans="1:8" x14ac:dyDescent="0.3">
      <c r="A28" s="31">
        <v>10310</v>
      </c>
      <c r="B28" s="31" t="s">
        <v>62</v>
      </c>
      <c r="C28" s="32"/>
      <c r="D28" s="32"/>
      <c r="E28" s="32"/>
      <c r="F28" s="32">
        <v>500</v>
      </c>
      <c r="G28" s="32">
        <v>500</v>
      </c>
      <c r="H28" s="32">
        <f t="shared" si="5"/>
        <v>0</v>
      </c>
    </row>
    <row r="29" spans="1:8" x14ac:dyDescent="0.3">
      <c r="A29" s="31">
        <v>10311</v>
      </c>
      <c r="B29" s="31" t="s">
        <v>63</v>
      </c>
      <c r="C29" s="32"/>
      <c r="D29" s="32"/>
      <c r="E29" s="32"/>
      <c r="F29" s="32">
        <v>3500</v>
      </c>
      <c r="G29" s="32">
        <v>0</v>
      </c>
      <c r="H29" s="32">
        <f t="shared" si="5"/>
        <v>-3500</v>
      </c>
    </row>
    <row r="30" spans="1:8" x14ac:dyDescent="0.3">
      <c r="A30" s="31">
        <v>10312</v>
      </c>
      <c r="B30" s="31" t="s">
        <v>64</v>
      </c>
      <c r="C30" s="32"/>
      <c r="D30" s="32"/>
      <c r="E30" s="32"/>
      <c r="F30" s="32">
        <v>4500</v>
      </c>
      <c r="G30" s="32">
        <v>640</v>
      </c>
      <c r="H30" s="32">
        <f t="shared" si="5"/>
        <v>-3860</v>
      </c>
    </row>
    <row r="31" spans="1:8" x14ac:dyDescent="0.3">
      <c r="A31" s="31">
        <v>10313</v>
      </c>
      <c r="B31" s="31" t="s">
        <v>65</v>
      </c>
      <c r="C31" s="32"/>
      <c r="D31" s="32"/>
      <c r="E31" s="32"/>
      <c r="F31" s="32">
        <v>10000</v>
      </c>
      <c r="G31" s="32">
        <v>10000</v>
      </c>
      <c r="H31" s="32">
        <f t="shared" si="5"/>
        <v>0</v>
      </c>
    </row>
    <row r="32" spans="1:8" x14ac:dyDescent="0.3">
      <c r="A32" s="29" t="s">
        <v>784</v>
      </c>
      <c r="B32" s="29" t="s">
        <v>66</v>
      </c>
      <c r="C32" s="30"/>
      <c r="D32" s="30"/>
      <c r="E32" s="30"/>
      <c r="F32" s="30">
        <f>SUM(F33:F40)</f>
        <v>9650</v>
      </c>
      <c r="G32" s="30">
        <f t="shared" ref="G32:H32" si="6">SUM(G33:G40)</f>
        <v>10300</v>
      </c>
      <c r="H32" s="30">
        <f t="shared" si="6"/>
        <v>650</v>
      </c>
    </row>
    <row r="33" spans="1:8" x14ac:dyDescent="0.3">
      <c r="A33" s="31">
        <v>10401</v>
      </c>
      <c r="B33" s="31" t="s">
        <v>67</v>
      </c>
      <c r="C33" s="32"/>
      <c r="D33" s="32"/>
      <c r="E33" s="32"/>
      <c r="F33" s="32">
        <v>1000</v>
      </c>
      <c r="G33" s="32">
        <v>7900</v>
      </c>
      <c r="H33" s="32">
        <f>G33-F33</f>
        <v>6900</v>
      </c>
    </row>
    <row r="34" spans="1:8" x14ac:dyDescent="0.3">
      <c r="A34" s="31">
        <v>10402</v>
      </c>
      <c r="B34" s="31" t="s">
        <v>68</v>
      </c>
      <c r="C34" s="32"/>
      <c r="D34" s="32"/>
      <c r="E34" s="32"/>
      <c r="F34" s="32">
        <v>500</v>
      </c>
      <c r="G34" s="32">
        <v>900</v>
      </c>
      <c r="H34" s="32">
        <f t="shared" ref="H34:H40" si="7">G34-F34</f>
        <v>400</v>
      </c>
    </row>
    <row r="35" spans="1:8" x14ac:dyDescent="0.3">
      <c r="A35" s="31">
        <v>10403</v>
      </c>
      <c r="B35" s="31" t="s">
        <v>69</v>
      </c>
      <c r="C35" s="32"/>
      <c r="D35" s="32"/>
      <c r="E35" s="32"/>
      <c r="F35" s="32">
        <v>5350</v>
      </c>
      <c r="G35" s="32">
        <v>1500</v>
      </c>
      <c r="H35" s="32">
        <f t="shared" si="7"/>
        <v>-3850</v>
      </c>
    </row>
    <row r="36" spans="1:8" x14ac:dyDescent="0.3">
      <c r="A36" s="31">
        <v>10404</v>
      </c>
      <c r="B36" s="31" t="s">
        <v>70</v>
      </c>
      <c r="C36" s="32"/>
      <c r="D36" s="32"/>
      <c r="E36" s="32"/>
      <c r="F36" s="32">
        <v>1000</v>
      </c>
      <c r="G36" s="32">
        <v>0</v>
      </c>
      <c r="H36" s="32">
        <f t="shared" si="7"/>
        <v>-1000</v>
      </c>
    </row>
    <row r="37" spans="1:8" x14ac:dyDescent="0.3">
      <c r="A37" s="31">
        <v>10405</v>
      </c>
      <c r="B37" s="31" t="s">
        <v>71</v>
      </c>
      <c r="C37" s="32"/>
      <c r="D37" s="32"/>
      <c r="E37" s="32"/>
      <c r="F37" s="32">
        <v>300</v>
      </c>
      <c r="G37" s="32">
        <v>0</v>
      </c>
      <c r="H37" s="32">
        <f t="shared" si="7"/>
        <v>-300</v>
      </c>
    </row>
    <row r="38" spans="1:8" x14ac:dyDescent="0.3">
      <c r="A38" s="31">
        <v>10406</v>
      </c>
      <c r="B38" s="31" t="s">
        <v>72</v>
      </c>
      <c r="C38" s="32"/>
      <c r="D38" s="32"/>
      <c r="E38" s="32"/>
      <c r="F38" s="32">
        <v>250</v>
      </c>
      <c r="G38" s="32">
        <v>0</v>
      </c>
      <c r="H38" s="32">
        <f t="shared" si="7"/>
        <v>-250</v>
      </c>
    </row>
    <row r="39" spans="1:8" x14ac:dyDescent="0.3">
      <c r="A39" s="31">
        <v>10407</v>
      </c>
      <c r="B39" s="31" t="s">
        <v>73</v>
      </c>
      <c r="C39" s="32"/>
      <c r="D39" s="32"/>
      <c r="E39" s="32"/>
      <c r="F39" s="32">
        <v>250</v>
      </c>
      <c r="G39" s="32">
        <v>0</v>
      </c>
      <c r="H39" s="32">
        <f t="shared" si="7"/>
        <v>-250</v>
      </c>
    </row>
    <row r="40" spans="1:8" x14ac:dyDescent="0.3">
      <c r="A40" s="31">
        <v>10408</v>
      </c>
      <c r="B40" s="31" t="s">
        <v>74</v>
      </c>
      <c r="C40" s="32"/>
      <c r="D40" s="32"/>
      <c r="E40" s="32"/>
      <c r="F40" s="32">
        <v>1000</v>
      </c>
      <c r="G40" s="32">
        <v>0</v>
      </c>
      <c r="H40" s="32">
        <f t="shared" si="7"/>
        <v>-1000</v>
      </c>
    </row>
    <row r="41" spans="1:8" x14ac:dyDescent="0.3">
      <c r="A41" s="29" t="s">
        <v>785</v>
      </c>
      <c r="B41" s="29" t="s">
        <v>75</v>
      </c>
      <c r="C41" s="30"/>
      <c r="D41" s="30"/>
      <c r="E41" s="30"/>
      <c r="F41" s="30">
        <f>SUM(F42:F43)</f>
        <v>100</v>
      </c>
      <c r="G41" s="30">
        <f t="shared" ref="G41:H41" si="8">SUM(G42:G43)</f>
        <v>0</v>
      </c>
      <c r="H41" s="30">
        <f t="shared" si="8"/>
        <v>-100</v>
      </c>
    </row>
    <row r="42" spans="1:8" x14ac:dyDescent="0.3">
      <c r="A42" s="31">
        <v>10501</v>
      </c>
      <c r="B42" s="31" t="s">
        <v>779</v>
      </c>
      <c r="C42" s="32"/>
      <c r="D42" s="32"/>
      <c r="E42" s="32"/>
      <c r="F42" s="32">
        <v>0</v>
      </c>
      <c r="G42" s="32">
        <v>0</v>
      </c>
      <c r="H42" s="32">
        <f>G42-F42</f>
        <v>0</v>
      </c>
    </row>
    <row r="43" spans="1:8" x14ac:dyDescent="0.3">
      <c r="A43" s="31">
        <v>10502</v>
      </c>
      <c r="B43" s="31" t="s">
        <v>780</v>
      </c>
      <c r="C43" s="32"/>
      <c r="D43" s="32"/>
      <c r="E43" s="32"/>
      <c r="F43" s="32">
        <v>100</v>
      </c>
      <c r="G43" s="32">
        <v>0</v>
      </c>
      <c r="H43" s="32">
        <f>G43-F43</f>
        <v>-100</v>
      </c>
    </row>
    <row r="44" spans="1:8" x14ac:dyDescent="0.3">
      <c r="A44" s="29" t="s">
        <v>786</v>
      </c>
      <c r="B44" s="29" t="s">
        <v>76</v>
      </c>
      <c r="C44" s="30"/>
      <c r="D44" s="30"/>
      <c r="E44" s="30"/>
      <c r="F44" s="30">
        <f>SUM(F45:F50)</f>
        <v>5200</v>
      </c>
      <c r="G44" s="30">
        <f t="shared" ref="G44:H44" si="9">SUM(G45:G50)</f>
        <v>2660</v>
      </c>
      <c r="H44" s="30">
        <f t="shared" si="9"/>
        <v>-2540</v>
      </c>
    </row>
    <row r="45" spans="1:8" x14ac:dyDescent="0.3">
      <c r="A45" s="31">
        <v>10601</v>
      </c>
      <c r="B45" s="31" t="s">
        <v>64</v>
      </c>
      <c r="C45" s="32"/>
      <c r="D45" s="32"/>
      <c r="E45" s="32"/>
      <c r="F45" s="32">
        <v>3500</v>
      </c>
      <c r="G45" s="32">
        <v>500</v>
      </c>
      <c r="H45" s="32">
        <f>G45-F45</f>
        <v>-3000</v>
      </c>
    </row>
    <row r="46" spans="1:8" x14ac:dyDescent="0.3">
      <c r="A46" s="31">
        <v>10602</v>
      </c>
      <c r="B46" s="31" t="s">
        <v>77</v>
      </c>
      <c r="C46" s="32"/>
      <c r="D46" s="32"/>
      <c r="E46" s="32"/>
      <c r="F46" s="32">
        <v>600</v>
      </c>
      <c r="G46" s="32">
        <v>480</v>
      </c>
      <c r="H46" s="32">
        <f t="shared" ref="H46:H50" si="10">G46-F46</f>
        <v>-120</v>
      </c>
    </row>
    <row r="47" spans="1:8" x14ac:dyDescent="0.3">
      <c r="A47" s="31">
        <v>10603</v>
      </c>
      <c r="B47" s="31" t="s">
        <v>78</v>
      </c>
      <c r="C47" s="32"/>
      <c r="D47" s="32"/>
      <c r="E47" s="32"/>
      <c r="F47" s="32">
        <v>600</v>
      </c>
      <c r="G47" s="32">
        <v>480</v>
      </c>
      <c r="H47" s="32">
        <f t="shared" si="10"/>
        <v>-120</v>
      </c>
    </row>
    <row r="48" spans="1:8" x14ac:dyDescent="0.3">
      <c r="A48" s="31">
        <v>10604</v>
      </c>
      <c r="B48" s="31" t="s">
        <v>79</v>
      </c>
      <c r="C48" s="32"/>
      <c r="D48" s="32"/>
      <c r="E48" s="32"/>
      <c r="F48" s="32">
        <v>400</v>
      </c>
      <c r="G48" s="32">
        <v>400</v>
      </c>
      <c r="H48" s="32">
        <f t="shared" si="10"/>
        <v>0</v>
      </c>
    </row>
    <row r="49" spans="1:8" x14ac:dyDescent="0.3">
      <c r="A49" s="31">
        <v>10605</v>
      </c>
      <c r="B49" s="31" t="s">
        <v>80</v>
      </c>
      <c r="C49" s="32"/>
      <c r="D49" s="32"/>
      <c r="E49" s="32"/>
      <c r="F49" s="32">
        <v>0</v>
      </c>
      <c r="G49" s="32">
        <v>400</v>
      </c>
      <c r="H49" s="32">
        <f t="shared" si="10"/>
        <v>400</v>
      </c>
    </row>
    <row r="50" spans="1:8" x14ac:dyDescent="0.3">
      <c r="A50" s="31">
        <v>10606</v>
      </c>
      <c r="B50" s="31" t="s">
        <v>81</v>
      </c>
      <c r="C50" s="32"/>
      <c r="D50" s="32"/>
      <c r="E50" s="32"/>
      <c r="F50" s="32">
        <v>100</v>
      </c>
      <c r="G50" s="32">
        <v>400</v>
      </c>
      <c r="H50" s="32">
        <f t="shared" si="10"/>
        <v>300</v>
      </c>
    </row>
    <row r="51" spans="1:8" x14ac:dyDescent="0.3">
      <c r="A51" s="29" t="s">
        <v>787</v>
      </c>
      <c r="B51" s="29" t="s">
        <v>82</v>
      </c>
      <c r="C51" s="30"/>
      <c r="D51" s="30"/>
      <c r="E51" s="30"/>
      <c r="F51" s="30">
        <f>SUM(F52:F60)</f>
        <v>3750</v>
      </c>
      <c r="G51" s="30">
        <f t="shared" ref="G51:H51" si="11">SUM(G52:G60)</f>
        <v>1500</v>
      </c>
      <c r="H51" s="30">
        <f t="shared" si="11"/>
        <v>-2250</v>
      </c>
    </row>
    <row r="52" spans="1:8" x14ac:dyDescent="0.3">
      <c r="A52" s="31">
        <v>10701</v>
      </c>
      <c r="B52" s="31" t="s">
        <v>420</v>
      </c>
      <c r="C52" s="32"/>
      <c r="D52" s="32"/>
      <c r="E52" s="32"/>
      <c r="F52" s="32">
        <v>250</v>
      </c>
      <c r="G52" s="32">
        <v>0</v>
      </c>
      <c r="H52" s="32">
        <f>G52-F52</f>
        <v>-250</v>
      </c>
    </row>
    <row r="53" spans="1:8" x14ac:dyDescent="0.3">
      <c r="A53" s="31">
        <v>10702</v>
      </c>
      <c r="B53" s="31" t="s">
        <v>83</v>
      </c>
      <c r="C53" s="32"/>
      <c r="D53" s="32"/>
      <c r="E53" s="32"/>
      <c r="F53" s="32">
        <v>0</v>
      </c>
      <c r="G53" s="32">
        <v>0</v>
      </c>
      <c r="H53" s="32">
        <f t="shared" ref="H53:H60" si="12">G53-F53</f>
        <v>0</v>
      </c>
    </row>
    <row r="54" spans="1:8" x14ac:dyDescent="0.3">
      <c r="A54" s="31">
        <v>10703</v>
      </c>
      <c r="B54" s="31" t="s">
        <v>424</v>
      </c>
      <c r="C54" s="32"/>
      <c r="D54" s="32"/>
      <c r="E54" s="32"/>
      <c r="F54" s="32">
        <v>0</v>
      </c>
      <c r="G54" s="32">
        <v>0</v>
      </c>
      <c r="H54" s="32">
        <f t="shared" si="12"/>
        <v>0</v>
      </c>
    </row>
    <row r="55" spans="1:8" x14ac:dyDescent="0.3">
      <c r="A55" s="31">
        <v>10704</v>
      </c>
      <c r="B55" s="31" t="s">
        <v>426</v>
      </c>
      <c r="C55" s="32"/>
      <c r="D55" s="32"/>
      <c r="E55" s="32"/>
      <c r="F55" s="32">
        <v>0</v>
      </c>
      <c r="G55" s="32">
        <v>0</v>
      </c>
      <c r="H55" s="32">
        <f t="shared" si="12"/>
        <v>0</v>
      </c>
    </row>
    <row r="56" spans="1:8" x14ac:dyDescent="0.3">
      <c r="A56" s="31">
        <v>10705</v>
      </c>
      <c r="B56" s="31" t="s">
        <v>84</v>
      </c>
      <c r="C56" s="32"/>
      <c r="D56" s="32"/>
      <c r="E56" s="32"/>
      <c r="F56" s="32">
        <v>2000</v>
      </c>
      <c r="G56" s="32">
        <v>1500</v>
      </c>
      <c r="H56" s="32">
        <f t="shared" si="12"/>
        <v>-500</v>
      </c>
    </row>
    <row r="57" spans="1:8" x14ac:dyDescent="0.3">
      <c r="A57" s="31">
        <v>10706</v>
      </c>
      <c r="B57" s="31" t="s">
        <v>85</v>
      </c>
      <c r="C57" s="32"/>
      <c r="D57" s="32"/>
      <c r="E57" s="32"/>
      <c r="F57" s="32">
        <v>250</v>
      </c>
      <c r="G57" s="32">
        <v>0</v>
      </c>
      <c r="H57" s="32">
        <f t="shared" si="12"/>
        <v>-250</v>
      </c>
    </row>
    <row r="58" spans="1:8" x14ac:dyDescent="0.3">
      <c r="A58" s="31">
        <v>10707</v>
      </c>
      <c r="B58" s="31" t="s">
        <v>86</v>
      </c>
      <c r="C58" s="32"/>
      <c r="D58" s="32"/>
      <c r="E58" s="32"/>
      <c r="F58" s="32">
        <v>250</v>
      </c>
      <c r="G58" s="32">
        <v>0</v>
      </c>
      <c r="H58" s="32">
        <f t="shared" si="12"/>
        <v>-250</v>
      </c>
    </row>
    <row r="59" spans="1:8" x14ac:dyDescent="0.3">
      <c r="A59" s="31">
        <v>10708</v>
      </c>
      <c r="B59" s="31" t="s">
        <v>87</v>
      </c>
      <c r="C59" s="32"/>
      <c r="D59" s="32"/>
      <c r="E59" s="32"/>
      <c r="F59" s="32">
        <v>500</v>
      </c>
      <c r="G59" s="32">
        <v>0</v>
      </c>
      <c r="H59" s="32">
        <f t="shared" si="12"/>
        <v>-500</v>
      </c>
    </row>
    <row r="60" spans="1:8" x14ac:dyDescent="0.3">
      <c r="A60" s="31">
        <v>10709</v>
      </c>
      <c r="B60" s="31" t="s">
        <v>88</v>
      </c>
      <c r="C60" s="32"/>
      <c r="D60" s="32"/>
      <c r="E60" s="32"/>
      <c r="F60" s="32">
        <v>500</v>
      </c>
      <c r="G60" s="32">
        <v>0</v>
      </c>
      <c r="H60" s="32">
        <f t="shared" si="12"/>
        <v>-500</v>
      </c>
    </row>
    <row r="61" spans="1:8" x14ac:dyDescent="0.3">
      <c r="A61" s="29" t="s">
        <v>788</v>
      </c>
      <c r="B61" s="29" t="s">
        <v>89</v>
      </c>
      <c r="C61" s="30"/>
      <c r="D61" s="30"/>
      <c r="E61" s="30"/>
      <c r="F61" s="30">
        <f>SUM(F62:F64)</f>
        <v>25700</v>
      </c>
      <c r="G61" s="30">
        <f t="shared" ref="G61:H61" si="13">SUM(G62:G64)</f>
        <v>0</v>
      </c>
      <c r="H61" s="30">
        <f t="shared" si="13"/>
        <v>-25700</v>
      </c>
    </row>
    <row r="62" spans="1:8" x14ac:dyDescent="0.3">
      <c r="A62" s="31">
        <v>10801</v>
      </c>
      <c r="B62" s="31" t="s">
        <v>90</v>
      </c>
      <c r="C62" s="32"/>
      <c r="D62" s="32"/>
      <c r="E62" s="32"/>
      <c r="F62" s="32">
        <v>600</v>
      </c>
      <c r="G62" s="32">
        <v>0</v>
      </c>
      <c r="H62" s="32">
        <f>G62-F62</f>
        <v>-600</v>
      </c>
    </row>
    <row r="63" spans="1:8" x14ac:dyDescent="0.3">
      <c r="A63" s="31">
        <v>10802</v>
      </c>
      <c r="B63" s="31" t="s">
        <v>91</v>
      </c>
      <c r="C63" s="32"/>
      <c r="D63" s="32"/>
      <c r="E63" s="32"/>
      <c r="F63" s="32">
        <v>25000</v>
      </c>
      <c r="G63" s="32">
        <v>0</v>
      </c>
      <c r="H63" s="32">
        <f t="shared" ref="H63:H64" si="14">G63-F63</f>
        <v>-25000</v>
      </c>
    </row>
    <row r="64" spans="1:8" x14ac:dyDescent="0.3">
      <c r="A64" s="31">
        <v>10803</v>
      </c>
      <c r="B64" s="31" t="s">
        <v>92</v>
      </c>
      <c r="C64" s="32"/>
      <c r="D64" s="32"/>
      <c r="E64" s="32"/>
      <c r="F64" s="32">
        <v>100</v>
      </c>
      <c r="G64" s="32">
        <v>0</v>
      </c>
      <c r="H64" s="32">
        <f t="shared" si="14"/>
        <v>-100</v>
      </c>
    </row>
    <row r="65" spans="1:9" x14ac:dyDescent="0.3">
      <c r="A65" s="29" t="s">
        <v>789</v>
      </c>
      <c r="B65" s="29" t="s">
        <v>93</v>
      </c>
      <c r="C65" s="30"/>
      <c r="D65" s="30"/>
      <c r="E65" s="30"/>
      <c r="F65" s="30">
        <f>SUM(F66:F69)</f>
        <v>6400</v>
      </c>
      <c r="G65" s="30">
        <f t="shared" ref="G65:H65" si="15">SUM(G66:G69)</f>
        <v>400</v>
      </c>
      <c r="H65" s="30">
        <f t="shared" si="15"/>
        <v>-6000</v>
      </c>
    </row>
    <row r="66" spans="1:9" x14ac:dyDescent="0.3">
      <c r="A66" s="31">
        <v>10901</v>
      </c>
      <c r="B66" s="31" t="s">
        <v>94</v>
      </c>
      <c r="C66" s="32"/>
      <c r="D66" s="32"/>
      <c r="E66" s="32"/>
      <c r="F66" s="32">
        <v>250</v>
      </c>
      <c r="G66" s="32">
        <v>0</v>
      </c>
      <c r="H66" s="32">
        <f>G66-F66</f>
        <v>-250</v>
      </c>
    </row>
    <row r="67" spans="1:9" x14ac:dyDescent="0.3">
      <c r="A67" s="31">
        <v>10902</v>
      </c>
      <c r="B67" s="31" t="s">
        <v>95</v>
      </c>
      <c r="C67" s="32"/>
      <c r="D67" s="32"/>
      <c r="E67" s="32"/>
      <c r="F67" s="32">
        <v>150</v>
      </c>
      <c r="G67" s="32">
        <v>0</v>
      </c>
      <c r="H67" s="32">
        <f t="shared" ref="H67:H69" si="16">G67-F67</f>
        <v>-150</v>
      </c>
    </row>
    <row r="68" spans="1:9" x14ac:dyDescent="0.3">
      <c r="A68" s="31">
        <v>10903</v>
      </c>
      <c r="B68" s="31" t="s">
        <v>96</v>
      </c>
      <c r="C68" s="32"/>
      <c r="D68" s="32"/>
      <c r="E68" s="32"/>
      <c r="F68" s="32">
        <v>1500</v>
      </c>
      <c r="G68" s="32">
        <v>400</v>
      </c>
      <c r="H68" s="32">
        <f t="shared" si="16"/>
        <v>-1100</v>
      </c>
    </row>
    <row r="69" spans="1:9" x14ac:dyDescent="0.3">
      <c r="A69" s="31">
        <v>10904</v>
      </c>
      <c r="B69" s="31" t="s">
        <v>97</v>
      </c>
      <c r="C69" s="32"/>
      <c r="D69" s="32"/>
      <c r="E69" s="32"/>
      <c r="F69" s="32">
        <v>4500</v>
      </c>
      <c r="G69" s="32">
        <v>0</v>
      </c>
      <c r="H69" s="32">
        <f t="shared" si="16"/>
        <v>-4500</v>
      </c>
    </row>
    <row r="70" spans="1:9" ht="16.2" thickBot="1" x14ac:dyDescent="0.35">
      <c r="A70" s="24">
        <v>2</v>
      </c>
      <c r="B70" s="27" t="s">
        <v>98</v>
      </c>
      <c r="C70" s="28"/>
      <c r="D70" s="28"/>
      <c r="E70" s="25"/>
      <c r="F70" s="28">
        <f>F71+F76</f>
        <v>84577.05</v>
      </c>
      <c r="G70" s="28">
        <f t="shared" ref="G70:H70" si="17">G71+G76</f>
        <v>76745.53</v>
      </c>
      <c r="H70" s="25">
        <f t="shared" si="17"/>
        <v>-7831.52</v>
      </c>
    </row>
    <row r="71" spans="1:9" x14ac:dyDescent="0.3">
      <c r="A71" s="29" t="s">
        <v>790</v>
      </c>
      <c r="B71" s="29" t="s">
        <v>12</v>
      </c>
      <c r="C71" s="30"/>
      <c r="D71" s="30"/>
      <c r="E71" s="30"/>
      <c r="F71" s="30">
        <f>SUM(F72:F75)</f>
        <v>49150</v>
      </c>
      <c r="G71" s="30">
        <f t="shared" ref="G71:H71" si="18">SUM(G72:G75)</f>
        <v>40000</v>
      </c>
      <c r="H71" s="30">
        <f t="shared" si="18"/>
        <v>-9150</v>
      </c>
    </row>
    <row r="72" spans="1:9" x14ac:dyDescent="0.3">
      <c r="A72" s="31">
        <v>20101</v>
      </c>
      <c r="B72" s="31" t="s">
        <v>99</v>
      </c>
      <c r="C72" s="32"/>
      <c r="D72" s="32"/>
      <c r="E72" s="32"/>
      <c r="F72" s="32">
        <v>500</v>
      </c>
      <c r="G72" s="32">
        <v>0</v>
      </c>
      <c r="H72" s="32">
        <f>G72-F72</f>
        <v>-500</v>
      </c>
    </row>
    <row r="73" spans="1:9" x14ac:dyDescent="0.3">
      <c r="A73" s="31">
        <v>20102</v>
      </c>
      <c r="B73" s="31" t="s">
        <v>100</v>
      </c>
      <c r="C73" s="32"/>
      <c r="D73" s="32"/>
      <c r="E73" s="32"/>
      <c r="F73" s="32">
        <v>500</v>
      </c>
      <c r="G73" s="32">
        <v>0</v>
      </c>
      <c r="H73" s="32">
        <f t="shared" ref="H73:H75" si="19">G73-F73</f>
        <v>-500</v>
      </c>
    </row>
    <row r="74" spans="1:9" x14ac:dyDescent="0.3">
      <c r="A74" s="31">
        <v>20103</v>
      </c>
      <c r="B74" s="31" t="s">
        <v>101</v>
      </c>
      <c r="C74" s="32"/>
      <c r="D74" s="32"/>
      <c r="E74" s="32"/>
      <c r="F74" s="32">
        <v>150</v>
      </c>
      <c r="G74" s="32">
        <v>0</v>
      </c>
      <c r="H74" s="32">
        <f t="shared" si="19"/>
        <v>-150</v>
      </c>
      <c r="I74" s="34"/>
    </row>
    <row r="75" spans="1:9" x14ac:dyDescent="0.3">
      <c r="A75" s="31">
        <v>20104</v>
      </c>
      <c r="B75" s="31" t="s">
        <v>102</v>
      </c>
      <c r="C75" s="32"/>
      <c r="D75" s="32"/>
      <c r="E75" s="32"/>
      <c r="F75" s="32">
        <v>48000</v>
      </c>
      <c r="G75" s="32">
        <v>40000</v>
      </c>
      <c r="H75" s="32">
        <f t="shared" si="19"/>
        <v>-8000</v>
      </c>
      <c r="I75" s="34"/>
    </row>
    <row r="76" spans="1:9" x14ac:dyDescent="0.3">
      <c r="A76" s="29" t="s">
        <v>791</v>
      </c>
      <c r="B76" s="29" t="s">
        <v>14</v>
      </c>
      <c r="C76" s="30"/>
      <c r="D76" s="30"/>
      <c r="E76" s="30"/>
      <c r="F76" s="30">
        <f>SUM(F77:F90)</f>
        <v>35427.050000000003</v>
      </c>
      <c r="G76" s="30">
        <f t="shared" ref="G76:H76" si="20">SUM(G77:G90)</f>
        <v>36745.53</v>
      </c>
      <c r="H76" s="30">
        <f t="shared" si="20"/>
        <v>1318.4799999999996</v>
      </c>
    </row>
    <row r="77" spans="1:9" x14ac:dyDescent="0.3">
      <c r="A77" s="31">
        <v>20201</v>
      </c>
      <c r="B77" s="31" t="s">
        <v>103</v>
      </c>
      <c r="C77" s="32"/>
      <c r="D77" s="32"/>
      <c r="E77" s="32"/>
      <c r="F77" s="32">
        <v>200</v>
      </c>
      <c r="G77" s="32">
        <v>0</v>
      </c>
      <c r="H77" s="32">
        <f>G77-F77</f>
        <v>-200</v>
      </c>
    </row>
    <row r="78" spans="1:9" x14ac:dyDescent="0.3">
      <c r="A78" s="31">
        <v>20202</v>
      </c>
      <c r="B78" s="31" t="s">
        <v>104</v>
      </c>
      <c r="C78" s="32"/>
      <c r="D78" s="32"/>
      <c r="E78" s="32"/>
      <c r="F78" s="32">
        <v>0</v>
      </c>
      <c r="G78" s="32">
        <v>29840</v>
      </c>
      <c r="H78" s="32">
        <f t="shared" ref="H78:H90" si="21">G78-F78</f>
        <v>29840</v>
      </c>
    </row>
    <row r="79" spans="1:9" x14ac:dyDescent="0.3">
      <c r="A79" s="31">
        <v>20203</v>
      </c>
      <c r="B79" s="31" t="s">
        <v>105</v>
      </c>
      <c r="C79" s="32"/>
      <c r="D79" s="32"/>
      <c r="E79" s="32"/>
      <c r="F79" s="32">
        <v>1843.83</v>
      </c>
      <c r="G79" s="32">
        <v>1843.83</v>
      </c>
      <c r="H79" s="32">
        <f t="shared" si="21"/>
        <v>0</v>
      </c>
    </row>
    <row r="80" spans="1:9" x14ac:dyDescent="0.3">
      <c r="A80" s="31">
        <v>20204</v>
      </c>
      <c r="B80" s="31" t="s">
        <v>106</v>
      </c>
      <c r="C80" s="32"/>
      <c r="D80" s="32"/>
      <c r="E80" s="32"/>
      <c r="F80" s="32">
        <v>750</v>
      </c>
      <c r="G80" s="32">
        <v>0</v>
      </c>
      <c r="H80" s="32">
        <f t="shared" si="21"/>
        <v>-750</v>
      </c>
    </row>
    <row r="81" spans="1:8" x14ac:dyDescent="0.3">
      <c r="A81" s="31">
        <v>20205</v>
      </c>
      <c r="B81" s="31" t="s">
        <v>107</v>
      </c>
      <c r="C81" s="32"/>
      <c r="D81" s="32"/>
      <c r="E81" s="32"/>
      <c r="F81" s="32">
        <v>500</v>
      </c>
      <c r="G81" s="32">
        <v>0</v>
      </c>
      <c r="H81" s="32">
        <f t="shared" si="21"/>
        <v>-500</v>
      </c>
    </row>
    <row r="82" spans="1:8" x14ac:dyDescent="0.3">
      <c r="A82" s="31">
        <v>20206</v>
      </c>
      <c r="B82" s="31" t="s">
        <v>108</v>
      </c>
      <c r="C82" s="32"/>
      <c r="D82" s="32"/>
      <c r="E82" s="32"/>
      <c r="F82" s="32">
        <v>6000</v>
      </c>
      <c r="G82" s="32">
        <v>0</v>
      </c>
      <c r="H82" s="32">
        <f t="shared" si="21"/>
        <v>-6000</v>
      </c>
    </row>
    <row r="83" spans="1:8" x14ac:dyDescent="0.3">
      <c r="A83" s="31">
        <v>20207</v>
      </c>
      <c r="B83" s="31" t="s">
        <v>109</v>
      </c>
      <c r="C83" s="32"/>
      <c r="D83" s="32"/>
      <c r="E83" s="32"/>
      <c r="F83" s="32">
        <v>250</v>
      </c>
      <c r="G83" s="32">
        <v>0</v>
      </c>
      <c r="H83" s="32">
        <f t="shared" si="21"/>
        <v>-250</v>
      </c>
    </row>
    <row r="84" spans="1:8" x14ac:dyDescent="0.3">
      <c r="A84" s="31">
        <v>20208</v>
      </c>
      <c r="B84" s="31" t="s">
        <v>110</v>
      </c>
      <c r="C84" s="32"/>
      <c r="D84" s="32"/>
      <c r="E84" s="32"/>
      <c r="F84" s="32">
        <v>941.52</v>
      </c>
      <c r="G84" s="32">
        <v>0</v>
      </c>
      <c r="H84" s="32">
        <f t="shared" si="21"/>
        <v>-941.52</v>
      </c>
    </row>
    <row r="85" spans="1:8" x14ac:dyDescent="0.3">
      <c r="A85" s="31">
        <v>20209</v>
      </c>
      <c r="B85" s="31" t="s">
        <v>111</v>
      </c>
      <c r="C85" s="32"/>
      <c r="D85" s="32"/>
      <c r="E85" s="32"/>
      <c r="F85" s="32">
        <v>5061.7</v>
      </c>
      <c r="G85" s="32">
        <v>5061.7</v>
      </c>
      <c r="H85" s="32">
        <f t="shared" si="21"/>
        <v>0</v>
      </c>
    </row>
    <row r="86" spans="1:8" x14ac:dyDescent="0.3">
      <c r="A86" s="31">
        <v>20210</v>
      </c>
      <c r="B86" s="31" t="s">
        <v>112</v>
      </c>
      <c r="C86" s="32"/>
      <c r="D86" s="32"/>
      <c r="E86" s="32"/>
      <c r="F86" s="32">
        <v>1250</v>
      </c>
      <c r="G86" s="32">
        <v>0</v>
      </c>
      <c r="H86" s="32">
        <f t="shared" si="21"/>
        <v>-1250</v>
      </c>
    </row>
    <row r="87" spans="1:8" x14ac:dyDescent="0.3">
      <c r="A87" s="31">
        <v>20211</v>
      </c>
      <c r="B87" s="31" t="s">
        <v>113</v>
      </c>
      <c r="C87" s="32"/>
      <c r="D87" s="32"/>
      <c r="E87" s="32"/>
      <c r="F87" s="32">
        <v>500</v>
      </c>
      <c r="G87" s="32">
        <v>0</v>
      </c>
      <c r="H87" s="32">
        <f t="shared" si="21"/>
        <v>-500</v>
      </c>
    </row>
    <row r="88" spans="1:8" x14ac:dyDescent="0.3">
      <c r="A88" s="31">
        <v>20212</v>
      </c>
      <c r="B88" s="31" t="s">
        <v>114</v>
      </c>
      <c r="C88" s="32"/>
      <c r="D88" s="32"/>
      <c r="E88" s="32"/>
      <c r="F88" s="32">
        <v>1200</v>
      </c>
      <c r="G88" s="32">
        <v>0</v>
      </c>
      <c r="H88" s="32">
        <f t="shared" si="21"/>
        <v>-1200</v>
      </c>
    </row>
    <row r="89" spans="1:8" x14ac:dyDescent="0.3">
      <c r="A89" s="31">
        <v>20213</v>
      </c>
      <c r="B89" s="31" t="s">
        <v>115</v>
      </c>
      <c r="C89" s="32"/>
      <c r="D89" s="32"/>
      <c r="E89" s="32"/>
      <c r="F89" s="32">
        <v>16180</v>
      </c>
      <c r="G89" s="32">
        <v>0</v>
      </c>
      <c r="H89" s="32">
        <f t="shared" si="21"/>
        <v>-16180</v>
      </c>
    </row>
    <row r="90" spans="1:8" ht="15" thickBot="1" x14ac:dyDescent="0.35">
      <c r="A90" s="31">
        <v>20214</v>
      </c>
      <c r="B90" s="31" t="s">
        <v>116</v>
      </c>
      <c r="C90" s="32"/>
      <c r="D90" s="32"/>
      <c r="E90" s="32"/>
      <c r="F90" s="32">
        <v>750</v>
      </c>
      <c r="G90" s="32">
        <v>0</v>
      </c>
      <c r="H90" s="32">
        <f t="shared" si="21"/>
        <v>-750</v>
      </c>
    </row>
    <row r="91" spans="1:8" ht="16.2" thickBot="1" x14ac:dyDescent="0.35">
      <c r="A91" s="24">
        <v>3</v>
      </c>
      <c r="B91" s="27" t="s">
        <v>16</v>
      </c>
      <c r="C91" s="28"/>
      <c r="D91" s="28"/>
      <c r="E91" s="25"/>
      <c r="F91" s="28">
        <f>F92+F99+F106+F116+F124+F128</f>
        <v>570650</v>
      </c>
      <c r="G91" s="28">
        <f>G92+G99+G106+G116+G124+G128</f>
        <v>495650</v>
      </c>
      <c r="H91" s="25">
        <f>H92+H99+H106+H116+H124+H128</f>
        <v>-75000</v>
      </c>
    </row>
    <row r="92" spans="1:8" x14ac:dyDescent="0.3">
      <c r="A92" s="29" t="s">
        <v>792</v>
      </c>
      <c r="B92" s="29" t="s">
        <v>117</v>
      </c>
      <c r="C92" s="30"/>
      <c r="D92" s="30"/>
      <c r="E92" s="30"/>
      <c r="F92" s="30">
        <f>SUM(F93:F98)</f>
        <v>94300</v>
      </c>
      <c r="G92" s="30">
        <f t="shared" ref="G92:H92" si="22">SUM(G93:G98)</f>
        <v>84300</v>
      </c>
      <c r="H92" s="30">
        <f t="shared" si="22"/>
        <v>-10000</v>
      </c>
    </row>
    <row r="93" spans="1:8" x14ac:dyDescent="0.3">
      <c r="A93" s="31">
        <v>30101</v>
      </c>
      <c r="B93" s="31" t="s">
        <v>118</v>
      </c>
      <c r="C93" s="32"/>
      <c r="D93" s="32"/>
      <c r="E93" s="32"/>
      <c r="F93" s="32">
        <v>40000</v>
      </c>
      <c r="G93" s="32">
        <v>12000</v>
      </c>
      <c r="H93" s="32">
        <f>G93-F93</f>
        <v>-28000</v>
      </c>
    </row>
    <row r="94" spans="1:8" x14ac:dyDescent="0.3">
      <c r="A94" s="31">
        <v>30102</v>
      </c>
      <c r="B94" s="31" t="s">
        <v>122</v>
      </c>
      <c r="C94" s="32"/>
      <c r="D94" s="32"/>
      <c r="E94" s="32"/>
      <c r="F94" s="32">
        <v>2400</v>
      </c>
      <c r="G94" s="32">
        <v>2400</v>
      </c>
      <c r="H94" s="32">
        <f t="shared" ref="H94:H98" si="23">G94-F94</f>
        <v>0</v>
      </c>
    </row>
    <row r="95" spans="1:8" x14ac:dyDescent="0.3">
      <c r="A95" s="31">
        <v>30103</v>
      </c>
      <c r="B95" s="31" t="s">
        <v>669</v>
      </c>
      <c r="C95" s="32"/>
      <c r="D95" s="32"/>
      <c r="E95" s="32"/>
      <c r="F95" s="32">
        <v>2400</v>
      </c>
      <c r="G95" s="32">
        <v>2400</v>
      </c>
      <c r="H95" s="32">
        <f t="shared" si="23"/>
        <v>0</v>
      </c>
    </row>
    <row r="96" spans="1:8" x14ac:dyDescent="0.3">
      <c r="A96" s="31">
        <v>30104</v>
      </c>
      <c r="B96" s="31" t="s">
        <v>794</v>
      </c>
      <c r="C96" s="32"/>
      <c r="D96" s="32"/>
      <c r="E96" s="32"/>
      <c r="F96" s="32">
        <v>47500</v>
      </c>
      <c r="G96" s="32">
        <v>47500</v>
      </c>
      <c r="H96" s="32">
        <f t="shared" si="23"/>
        <v>0</v>
      </c>
    </row>
    <row r="97" spans="1:8" x14ac:dyDescent="0.3">
      <c r="A97" s="31">
        <v>30105</v>
      </c>
      <c r="B97" s="31" t="s">
        <v>759</v>
      </c>
      <c r="C97" s="32"/>
      <c r="D97" s="32"/>
      <c r="E97" s="32"/>
      <c r="F97" s="32">
        <v>2000</v>
      </c>
      <c r="G97" s="32">
        <v>1500</v>
      </c>
      <c r="H97" s="32">
        <f t="shared" si="23"/>
        <v>-500</v>
      </c>
    </row>
    <row r="98" spans="1:8" x14ac:dyDescent="0.3">
      <c r="A98" s="31">
        <v>30106</v>
      </c>
      <c r="B98" s="31" t="s">
        <v>761</v>
      </c>
      <c r="C98" s="32"/>
      <c r="D98" s="32"/>
      <c r="E98" s="32"/>
      <c r="F98" s="32">
        <v>0</v>
      </c>
      <c r="G98" s="32">
        <v>18500</v>
      </c>
      <c r="H98" s="32">
        <f t="shared" si="23"/>
        <v>18500</v>
      </c>
    </row>
    <row r="99" spans="1:8" x14ac:dyDescent="0.3">
      <c r="A99" s="29" t="s">
        <v>793</v>
      </c>
      <c r="B99" s="29" t="s">
        <v>814</v>
      </c>
      <c r="C99" s="30"/>
      <c r="D99" s="30"/>
      <c r="E99" s="30"/>
      <c r="F99" s="30">
        <f>SUM(F100:F105)</f>
        <v>109875</v>
      </c>
      <c r="G99" s="30">
        <f>SUM(G100:G105)</f>
        <v>97875</v>
      </c>
      <c r="H99" s="30">
        <f>SUM(H100:H105)</f>
        <v>-12000</v>
      </c>
    </row>
    <row r="100" spans="1:8" x14ac:dyDescent="0.3">
      <c r="A100" s="31">
        <v>30201</v>
      </c>
      <c r="B100" s="31" t="s">
        <v>118</v>
      </c>
      <c r="C100" s="33"/>
      <c r="D100" s="33"/>
      <c r="E100" s="32"/>
      <c r="F100" s="33">
        <v>40000</v>
      </c>
      <c r="G100" s="33">
        <v>30000</v>
      </c>
      <c r="H100" s="32">
        <f>G100-F100</f>
        <v>-10000</v>
      </c>
    </row>
    <row r="101" spans="1:8" x14ac:dyDescent="0.3">
      <c r="A101" s="31">
        <v>30202</v>
      </c>
      <c r="B101" s="31" t="s">
        <v>122</v>
      </c>
      <c r="C101" s="33"/>
      <c r="D101" s="33"/>
      <c r="E101" s="32"/>
      <c r="F101" s="33">
        <v>20000</v>
      </c>
      <c r="G101" s="33">
        <v>18000</v>
      </c>
      <c r="H101" s="32">
        <f t="shared" ref="H101:H105" si="24">G101-F101</f>
        <v>-2000</v>
      </c>
    </row>
    <row r="102" spans="1:8" x14ac:dyDescent="0.3">
      <c r="A102" s="31">
        <v>30203</v>
      </c>
      <c r="B102" s="31" t="s">
        <v>669</v>
      </c>
      <c r="C102" s="33"/>
      <c r="D102" s="33"/>
      <c r="E102" s="32"/>
      <c r="F102" s="33">
        <v>2500</v>
      </c>
      <c r="G102" s="33">
        <v>2500</v>
      </c>
      <c r="H102" s="32">
        <f>G102-F102</f>
        <v>0</v>
      </c>
    </row>
    <row r="103" spans="1:8" x14ac:dyDescent="0.3">
      <c r="A103" s="31">
        <v>30204</v>
      </c>
      <c r="B103" s="31" t="s">
        <v>794</v>
      </c>
      <c r="C103" s="33"/>
      <c r="D103" s="33"/>
      <c r="E103" s="32"/>
      <c r="F103" s="33">
        <v>36750</v>
      </c>
      <c r="G103" s="33">
        <v>36750</v>
      </c>
      <c r="H103" s="32">
        <f t="shared" si="24"/>
        <v>0</v>
      </c>
    </row>
    <row r="104" spans="1:8" x14ac:dyDescent="0.3">
      <c r="A104" s="31">
        <v>30205</v>
      </c>
      <c r="B104" s="31" t="s">
        <v>759</v>
      </c>
      <c r="C104" s="33"/>
      <c r="D104" s="33"/>
      <c r="E104" s="32"/>
      <c r="F104" s="33">
        <v>2625</v>
      </c>
      <c r="G104" s="33">
        <v>2625</v>
      </c>
      <c r="H104" s="32">
        <f t="shared" si="24"/>
        <v>0</v>
      </c>
    </row>
    <row r="105" spans="1:8" x14ac:dyDescent="0.3">
      <c r="A105" s="31">
        <v>30206</v>
      </c>
      <c r="B105" s="31" t="s">
        <v>760</v>
      </c>
      <c r="C105" s="33"/>
      <c r="D105" s="33"/>
      <c r="E105" s="32"/>
      <c r="F105" s="33">
        <v>8000</v>
      </c>
      <c r="G105" s="33">
        <v>8000</v>
      </c>
      <c r="H105" s="32">
        <f t="shared" si="24"/>
        <v>0</v>
      </c>
    </row>
    <row r="106" spans="1:8" x14ac:dyDescent="0.3">
      <c r="A106" s="29" t="s">
        <v>795</v>
      </c>
      <c r="B106" s="29" t="s">
        <v>124</v>
      </c>
      <c r="C106" s="30"/>
      <c r="D106" s="30"/>
      <c r="E106" s="30"/>
      <c r="F106" s="30">
        <f>SUM(F107:F115)</f>
        <v>181250</v>
      </c>
      <c r="G106" s="30">
        <f>SUM(G107:G115)</f>
        <v>149250</v>
      </c>
      <c r="H106" s="30">
        <f>SUM(H107:H115)</f>
        <v>-32000</v>
      </c>
    </row>
    <row r="107" spans="1:8" x14ac:dyDescent="0.3">
      <c r="A107" s="31">
        <v>30301</v>
      </c>
      <c r="B107" s="31" t="s">
        <v>118</v>
      </c>
      <c r="C107" s="32"/>
      <c r="D107" s="32"/>
      <c r="E107" s="32"/>
      <c r="F107" s="32">
        <v>39150</v>
      </c>
      <c r="G107" s="32">
        <v>37550</v>
      </c>
      <c r="H107" s="32">
        <f>G107-F107</f>
        <v>-1600</v>
      </c>
    </row>
    <row r="108" spans="1:8" x14ac:dyDescent="0.3">
      <c r="A108" s="31">
        <v>30302</v>
      </c>
      <c r="B108" s="31" t="s">
        <v>757</v>
      </c>
      <c r="C108" s="32"/>
      <c r="D108" s="32"/>
      <c r="E108" s="32"/>
      <c r="F108" s="32">
        <v>12000</v>
      </c>
      <c r="G108" s="32">
        <v>9500</v>
      </c>
      <c r="H108" s="32">
        <f t="shared" ref="H108:H115" si="25">G108-F108</f>
        <v>-2500</v>
      </c>
    </row>
    <row r="109" spans="1:8" x14ac:dyDescent="0.3">
      <c r="A109" s="31">
        <v>30303</v>
      </c>
      <c r="B109" s="31" t="s">
        <v>758</v>
      </c>
      <c r="C109" s="32"/>
      <c r="D109" s="32"/>
      <c r="E109" s="32"/>
      <c r="F109" s="32">
        <v>10000</v>
      </c>
      <c r="G109" s="32">
        <v>8000</v>
      </c>
      <c r="H109" s="32">
        <f>G109-F109</f>
        <v>-2000</v>
      </c>
    </row>
    <row r="110" spans="1:8" x14ac:dyDescent="0.3">
      <c r="A110" s="31">
        <v>30304</v>
      </c>
      <c r="B110" s="31" t="s">
        <v>796</v>
      </c>
      <c r="C110" s="32"/>
      <c r="D110" s="32"/>
      <c r="E110" s="32"/>
      <c r="F110" s="32">
        <v>80000</v>
      </c>
      <c r="G110" s="32">
        <v>63900</v>
      </c>
      <c r="H110" s="32">
        <f t="shared" si="25"/>
        <v>-16100</v>
      </c>
    </row>
    <row r="111" spans="1:8" x14ac:dyDescent="0.3">
      <c r="A111" s="31">
        <v>30305</v>
      </c>
      <c r="B111" s="31" t="s">
        <v>759</v>
      </c>
      <c r="C111" s="32"/>
      <c r="D111" s="32"/>
      <c r="E111" s="32"/>
      <c r="F111" s="32">
        <v>8100</v>
      </c>
      <c r="G111" s="32">
        <v>8100</v>
      </c>
      <c r="H111" s="32">
        <f t="shared" si="25"/>
        <v>0</v>
      </c>
    </row>
    <row r="112" spans="1:8" x14ac:dyDescent="0.3">
      <c r="A112" s="31">
        <v>30306</v>
      </c>
      <c r="B112" s="31" t="s">
        <v>760</v>
      </c>
      <c r="C112" s="32"/>
      <c r="D112" s="32"/>
      <c r="E112" s="32"/>
      <c r="F112" s="32">
        <v>25000</v>
      </c>
      <c r="G112" s="32">
        <v>10000</v>
      </c>
      <c r="H112" s="32">
        <f t="shared" si="25"/>
        <v>-15000</v>
      </c>
    </row>
    <row r="113" spans="1:8" x14ac:dyDescent="0.3">
      <c r="A113" s="31">
        <v>30307</v>
      </c>
      <c r="B113" s="31" t="s">
        <v>119</v>
      </c>
      <c r="C113" s="32"/>
      <c r="D113" s="32"/>
      <c r="E113" s="32"/>
      <c r="F113" s="32">
        <v>2000</v>
      </c>
      <c r="G113" s="32">
        <v>2000</v>
      </c>
      <c r="H113" s="32">
        <f t="shared" si="25"/>
        <v>0</v>
      </c>
    </row>
    <row r="114" spans="1:8" x14ac:dyDescent="0.3">
      <c r="A114" s="31">
        <v>30308</v>
      </c>
      <c r="B114" s="31" t="s">
        <v>120</v>
      </c>
      <c r="C114" s="32"/>
      <c r="D114" s="32"/>
      <c r="E114" s="32"/>
      <c r="F114" s="32">
        <v>5000</v>
      </c>
      <c r="G114" s="32">
        <v>5000</v>
      </c>
      <c r="H114" s="32">
        <f t="shared" si="25"/>
        <v>0</v>
      </c>
    </row>
    <row r="115" spans="1:8" x14ac:dyDescent="0.3">
      <c r="A115" s="31">
        <v>30309</v>
      </c>
      <c r="B115" s="31" t="s">
        <v>125</v>
      </c>
      <c r="C115" s="32"/>
      <c r="D115" s="32"/>
      <c r="E115" s="32"/>
      <c r="F115" s="32">
        <v>0</v>
      </c>
      <c r="G115" s="32">
        <v>5200</v>
      </c>
      <c r="H115" s="32">
        <f t="shared" si="25"/>
        <v>5200</v>
      </c>
    </row>
    <row r="116" spans="1:8" x14ac:dyDescent="0.3">
      <c r="A116" s="29" t="s">
        <v>797</v>
      </c>
      <c r="B116" s="29" t="s">
        <v>126</v>
      </c>
      <c r="C116" s="30"/>
      <c r="D116" s="30"/>
      <c r="E116" s="30"/>
      <c r="F116" s="30">
        <f>SUM(F117:F123)</f>
        <v>45225</v>
      </c>
      <c r="G116" s="30">
        <f>SUM(G117:G123)</f>
        <v>39225</v>
      </c>
      <c r="H116" s="30">
        <f>SUM(H117:H123)</f>
        <v>-6000</v>
      </c>
    </row>
    <row r="117" spans="1:8" x14ac:dyDescent="0.3">
      <c r="A117" s="31">
        <v>30401</v>
      </c>
      <c r="B117" s="31" t="s">
        <v>118</v>
      </c>
      <c r="C117" s="32"/>
      <c r="D117" s="32"/>
      <c r="E117" s="32"/>
      <c r="F117" s="32">
        <v>5000</v>
      </c>
      <c r="G117" s="32">
        <v>3500</v>
      </c>
      <c r="H117" s="32">
        <f>G117-F117</f>
        <v>-1500</v>
      </c>
    </row>
    <row r="118" spans="1:8" x14ac:dyDescent="0.3">
      <c r="A118" s="31">
        <v>30402</v>
      </c>
      <c r="B118" s="31" t="s">
        <v>757</v>
      </c>
      <c r="C118" s="32"/>
      <c r="D118" s="32"/>
      <c r="E118" s="32"/>
      <c r="F118" s="32">
        <v>5000</v>
      </c>
      <c r="G118" s="32">
        <v>3000</v>
      </c>
      <c r="H118" s="32">
        <f t="shared" ref="H118:H123" si="26">G118-F118</f>
        <v>-2000</v>
      </c>
    </row>
    <row r="119" spans="1:8" x14ac:dyDescent="0.3">
      <c r="A119" s="31">
        <v>30403</v>
      </c>
      <c r="B119" s="31" t="s">
        <v>758</v>
      </c>
      <c r="C119" s="32"/>
      <c r="D119" s="32"/>
      <c r="E119" s="32"/>
      <c r="F119" s="32">
        <v>3500</v>
      </c>
      <c r="G119" s="32">
        <v>2500</v>
      </c>
      <c r="H119" s="32">
        <f>G119-F119</f>
        <v>-1000</v>
      </c>
    </row>
    <row r="120" spans="1:8" x14ac:dyDescent="0.3">
      <c r="A120" s="31">
        <v>30404</v>
      </c>
      <c r="B120" s="31" t="s">
        <v>796</v>
      </c>
      <c r="C120" s="32"/>
      <c r="D120" s="32"/>
      <c r="E120" s="32"/>
      <c r="F120" s="32">
        <v>28500</v>
      </c>
      <c r="G120" s="32">
        <f>F120/10*9</f>
        <v>25650</v>
      </c>
      <c r="H120" s="32">
        <f t="shared" si="26"/>
        <v>-2850</v>
      </c>
    </row>
    <row r="121" spans="1:8" x14ac:dyDescent="0.3">
      <c r="A121" s="31">
        <v>30405</v>
      </c>
      <c r="B121" s="31" t="s">
        <v>759</v>
      </c>
      <c r="C121" s="32"/>
      <c r="D121" s="32"/>
      <c r="E121" s="32"/>
      <c r="F121" s="32">
        <v>1000</v>
      </c>
      <c r="G121" s="32">
        <v>450</v>
      </c>
      <c r="H121" s="32">
        <f t="shared" si="26"/>
        <v>-550</v>
      </c>
    </row>
    <row r="122" spans="1:8" x14ac:dyDescent="0.3">
      <c r="A122" s="31">
        <v>30406</v>
      </c>
      <c r="B122" s="31" t="s">
        <v>127</v>
      </c>
      <c r="C122" s="32"/>
      <c r="D122" s="32"/>
      <c r="E122" s="32"/>
      <c r="F122" s="32">
        <v>2225</v>
      </c>
      <c r="G122" s="32">
        <v>750</v>
      </c>
      <c r="H122" s="32">
        <f t="shared" si="26"/>
        <v>-1475</v>
      </c>
    </row>
    <row r="123" spans="1:8" x14ac:dyDescent="0.3">
      <c r="A123" s="31">
        <v>30407</v>
      </c>
      <c r="B123" s="31" t="s">
        <v>125</v>
      </c>
      <c r="C123" s="32"/>
      <c r="D123" s="32"/>
      <c r="E123" s="32"/>
      <c r="F123" s="32"/>
      <c r="G123" s="32">
        <v>3375</v>
      </c>
      <c r="H123" s="32">
        <f t="shared" si="26"/>
        <v>3375</v>
      </c>
    </row>
    <row r="124" spans="1:8" x14ac:dyDescent="0.3">
      <c r="A124" s="29" t="s">
        <v>798</v>
      </c>
      <c r="B124" s="29" t="s">
        <v>128</v>
      </c>
      <c r="C124" s="30"/>
      <c r="D124" s="30"/>
      <c r="E124" s="30"/>
      <c r="F124" s="30">
        <f>SUM(F125:F127)</f>
        <v>40000</v>
      </c>
      <c r="G124" s="30">
        <f t="shared" ref="G124:H124" si="27">SUM(G125:G127)</f>
        <v>25000</v>
      </c>
      <c r="H124" s="30">
        <f t="shared" si="27"/>
        <v>-15000</v>
      </c>
    </row>
    <row r="125" spans="1:8" x14ac:dyDescent="0.3">
      <c r="A125" s="31">
        <v>30501</v>
      </c>
      <c r="B125" s="31" t="s">
        <v>129</v>
      </c>
      <c r="C125" s="32"/>
      <c r="D125" s="32"/>
      <c r="E125" s="32"/>
      <c r="F125" s="32">
        <v>0</v>
      </c>
      <c r="G125" s="32">
        <v>0</v>
      </c>
      <c r="H125" s="32">
        <f>G125-F125</f>
        <v>0</v>
      </c>
    </row>
    <row r="126" spans="1:8" x14ac:dyDescent="0.3">
      <c r="A126" s="31">
        <v>30502</v>
      </c>
      <c r="B126" s="31" t="s">
        <v>121</v>
      </c>
      <c r="C126" s="32"/>
      <c r="D126" s="32"/>
      <c r="E126" s="32"/>
      <c r="F126" s="32">
        <v>15000</v>
      </c>
      <c r="G126" s="32">
        <v>0</v>
      </c>
      <c r="H126" s="32">
        <f t="shared" ref="H126:H127" si="28">G126-F126</f>
        <v>-15000</v>
      </c>
    </row>
    <row r="127" spans="1:8" x14ac:dyDescent="0.3">
      <c r="A127" s="31">
        <v>30503</v>
      </c>
      <c r="B127" s="31" t="s">
        <v>130</v>
      </c>
      <c r="C127" s="32"/>
      <c r="D127" s="32"/>
      <c r="E127" s="32"/>
      <c r="F127" s="32">
        <v>25000</v>
      </c>
      <c r="G127" s="32">
        <v>25000</v>
      </c>
      <c r="H127" s="32">
        <f t="shared" si="28"/>
        <v>0</v>
      </c>
    </row>
    <row r="128" spans="1:8" x14ac:dyDescent="0.3">
      <c r="A128" s="29" t="s">
        <v>799</v>
      </c>
      <c r="B128" s="29" t="s">
        <v>131</v>
      </c>
      <c r="C128" s="30"/>
      <c r="D128" s="30"/>
      <c r="E128" s="30"/>
      <c r="F128" s="30">
        <f>SUM(F129)</f>
        <v>100000</v>
      </c>
      <c r="G128" s="30">
        <f t="shared" ref="G128:H128" si="29">SUM(G129)</f>
        <v>100000</v>
      </c>
      <c r="H128" s="30">
        <f t="shared" si="29"/>
        <v>0</v>
      </c>
    </row>
    <row r="129" spans="1:8" ht="15" thickBot="1" x14ac:dyDescent="0.35">
      <c r="A129" s="31">
        <v>30601</v>
      </c>
      <c r="B129" s="31" t="s">
        <v>132</v>
      </c>
      <c r="C129" s="32"/>
      <c r="D129" s="32"/>
      <c r="E129" s="32"/>
      <c r="F129" s="32">
        <v>100000</v>
      </c>
      <c r="G129" s="32">
        <v>100000</v>
      </c>
      <c r="H129" s="32">
        <f>G129-F129</f>
        <v>0</v>
      </c>
    </row>
    <row r="130" spans="1:8" ht="16.2" thickBot="1" x14ac:dyDescent="0.35">
      <c r="A130" s="24">
        <v>4</v>
      </c>
      <c r="B130" s="27" t="s">
        <v>133</v>
      </c>
      <c r="C130" s="28"/>
      <c r="D130" s="28"/>
      <c r="E130" s="25"/>
      <c r="F130" s="28">
        <f>F131+F136+F138+F148+F157+F166</f>
        <v>518850</v>
      </c>
      <c r="G130" s="28">
        <f t="shared" ref="G130:H130" si="30">G131+G136+G138+G148+G157+G166</f>
        <v>671201.76</v>
      </c>
      <c r="H130" s="25">
        <f t="shared" si="30"/>
        <v>152351.76</v>
      </c>
    </row>
    <row r="131" spans="1:8" x14ac:dyDescent="0.3">
      <c r="A131" s="29" t="s">
        <v>800</v>
      </c>
      <c r="B131" s="29" t="s">
        <v>134</v>
      </c>
      <c r="C131" s="30"/>
      <c r="D131" s="30"/>
      <c r="E131" s="30"/>
      <c r="F131" s="30">
        <f>SUM(F132:F135)</f>
        <v>295750</v>
      </c>
      <c r="G131" s="30">
        <f t="shared" ref="G131:H131" si="31">SUM(G132:G135)</f>
        <v>0</v>
      </c>
      <c r="H131" s="30">
        <f t="shared" si="31"/>
        <v>-295750</v>
      </c>
    </row>
    <row r="132" spans="1:8" x14ac:dyDescent="0.3">
      <c r="A132" s="31">
        <v>40101</v>
      </c>
      <c r="B132" s="31" t="s">
        <v>123</v>
      </c>
      <c r="C132" s="32"/>
      <c r="D132" s="32"/>
      <c r="E132" s="32"/>
      <c r="F132" s="32">
        <v>290000</v>
      </c>
      <c r="G132" s="32">
        <v>0</v>
      </c>
      <c r="H132" s="32">
        <f>G132-F132</f>
        <v>-290000</v>
      </c>
    </row>
    <row r="133" spans="1:8" x14ac:dyDescent="0.3">
      <c r="A133" s="31">
        <v>40102</v>
      </c>
      <c r="B133" s="31" t="s">
        <v>135</v>
      </c>
      <c r="C133" s="32"/>
      <c r="D133" s="32"/>
      <c r="E133" s="32"/>
      <c r="F133" s="32">
        <v>4000</v>
      </c>
      <c r="G133" s="32">
        <v>0</v>
      </c>
      <c r="H133" s="32">
        <f t="shared" ref="H133:H135" si="32">G133-F133</f>
        <v>-4000</v>
      </c>
    </row>
    <row r="134" spans="1:8" x14ac:dyDescent="0.3">
      <c r="A134" s="31">
        <v>40103</v>
      </c>
      <c r="B134" s="31" t="s">
        <v>136</v>
      </c>
      <c r="C134" s="32"/>
      <c r="D134" s="32"/>
      <c r="E134" s="32"/>
      <c r="F134" s="32">
        <v>1250</v>
      </c>
      <c r="G134" s="32">
        <v>0</v>
      </c>
      <c r="H134" s="32">
        <f t="shared" si="32"/>
        <v>-1250</v>
      </c>
    </row>
    <row r="135" spans="1:8" x14ac:dyDescent="0.3">
      <c r="A135" s="31">
        <v>40104</v>
      </c>
      <c r="B135" s="31" t="s">
        <v>137</v>
      </c>
      <c r="C135" s="32"/>
      <c r="D135" s="32"/>
      <c r="E135" s="32"/>
      <c r="F135" s="32">
        <v>500</v>
      </c>
      <c r="G135" s="32">
        <v>0</v>
      </c>
      <c r="H135" s="32">
        <f t="shared" si="32"/>
        <v>-500</v>
      </c>
    </row>
    <row r="136" spans="1:8" x14ac:dyDescent="0.3">
      <c r="A136" s="29" t="s">
        <v>801</v>
      </c>
      <c r="B136" s="29" t="s">
        <v>138</v>
      </c>
      <c r="C136" s="30"/>
      <c r="D136" s="30"/>
      <c r="E136" s="30"/>
      <c r="F136" s="30">
        <f>SUM(F137)</f>
        <v>3000</v>
      </c>
      <c r="G136" s="30">
        <f t="shared" ref="G136:H136" si="33">SUM(G137)</f>
        <v>0</v>
      </c>
      <c r="H136" s="30">
        <f t="shared" si="33"/>
        <v>-3000</v>
      </c>
    </row>
    <row r="137" spans="1:8" x14ac:dyDescent="0.3">
      <c r="A137" s="31">
        <v>40201</v>
      </c>
      <c r="B137" s="31" t="s">
        <v>139</v>
      </c>
      <c r="C137" s="32"/>
      <c r="D137" s="32"/>
      <c r="E137" s="32"/>
      <c r="F137" s="32">
        <v>3000</v>
      </c>
      <c r="G137" s="32">
        <v>0</v>
      </c>
      <c r="H137" s="32">
        <f>G137-F137</f>
        <v>-3000</v>
      </c>
    </row>
    <row r="138" spans="1:8" x14ac:dyDescent="0.3">
      <c r="A138" s="29" t="s">
        <v>802</v>
      </c>
      <c r="B138" s="29" t="s">
        <v>140</v>
      </c>
      <c r="C138" s="30"/>
      <c r="D138" s="30"/>
      <c r="E138" s="30"/>
      <c r="F138" s="30">
        <f>SUM(F139:F147)</f>
        <v>54800</v>
      </c>
      <c r="G138" s="30">
        <f t="shared" ref="G138:H138" si="34">SUM(G139:G147)</f>
        <v>12450</v>
      </c>
      <c r="H138" s="30">
        <f t="shared" si="34"/>
        <v>-42350</v>
      </c>
    </row>
    <row r="139" spans="1:8" x14ac:dyDescent="0.3">
      <c r="A139" s="31">
        <v>40301</v>
      </c>
      <c r="B139" s="31" t="s">
        <v>141</v>
      </c>
      <c r="C139" s="32"/>
      <c r="D139" s="32"/>
      <c r="E139" s="32"/>
      <c r="F139" s="32">
        <v>37500</v>
      </c>
      <c r="G139" s="32">
        <v>8400</v>
      </c>
      <c r="H139" s="32">
        <f>G139-F139</f>
        <v>-29100</v>
      </c>
    </row>
    <row r="140" spans="1:8" x14ac:dyDescent="0.3">
      <c r="A140" s="31">
        <v>40302</v>
      </c>
      <c r="B140" s="31" t="s">
        <v>142</v>
      </c>
      <c r="C140" s="32"/>
      <c r="D140" s="32"/>
      <c r="E140" s="32"/>
      <c r="F140" s="32">
        <v>7000</v>
      </c>
      <c r="G140" s="32">
        <v>2525</v>
      </c>
      <c r="H140" s="32">
        <f t="shared" ref="H140:H147" si="35">G140-F140</f>
        <v>-4475</v>
      </c>
    </row>
    <row r="141" spans="1:8" x14ac:dyDescent="0.3">
      <c r="A141" s="31">
        <v>40303</v>
      </c>
      <c r="B141" s="31" t="s">
        <v>143</v>
      </c>
      <c r="C141" s="32"/>
      <c r="D141" s="32"/>
      <c r="E141" s="32"/>
      <c r="F141" s="32">
        <v>350</v>
      </c>
      <c r="G141" s="32">
        <v>125</v>
      </c>
      <c r="H141" s="32">
        <f t="shared" si="35"/>
        <v>-225</v>
      </c>
    </row>
    <row r="142" spans="1:8" x14ac:dyDescent="0.3">
      <c r="A142" s="31">
        <v>40304</v>
      </c>
      <c r="B142" s="31" t="s">
        <v>144</v>
      </c>
      <c r="C142" s="32"/>
      <c r="D142" s="32"/>
      <c r="E142" s="32"/>
      <c r="F142" s="32">
        <v>1200</v>
      </c>
      <c r="G142" s="32">
        <v>500</v>
      </c>
      <c r="H142" s="32">
        <f t="shared" si="35"/>
        <v>-700</v>
      </c>
    </row>
    <row r="143" spans="1:8" x14ac:dyDescent="0.3">
      <c r="A143" s="31">
        <v>40305</v>
      </c>
      <c r="B143" s="31" t="s">
        <v>145</v>
      </c>
      <c r="C143" s="32"/>
      <c r="D143" s="32"/>
      <c r="E143" s="32"/>
      <c r="F143" s="32">
        <v>1000</v>
      </c>
      <c r="G143" s="32">
        <v>500</v>
      </c>
      <c r="H143" s="32">
        <f t="shared" si="35"/>
        <v>-500</v>
      </c>
    </row>
    <row r="144" spans="1:8" x14ac:dyDescent="0.3">
      <c r="A144" s="31">
        <v>40306</v>
      </c>
      <c r="B144" s="31" t="s">
        <v>146</v>
      </c>
      <c r="C144" s="32"/>
      <c r="D144" s="32"/>
      <c r="E144" s="32"/>
      <c r="F144" s="32">
        <v>1000</v>
      </c>
      <c r="G144" s="32">
        <v>250</v>
      </c>
      <c r="H144" s="32">
        <f t="shared" si="35"/>
        <v>-750</v>
      </c>
    </row>
    <row r="145" spans="1:8" x14ac:dyDescent="0.3">
      <c r="A145" s="31">
        <v>40307</v>
      </c>
      <c r="B145" s="31" t="s">
        <v>147</v>
      </c>
      <c r="C145" s="32"/>
      <c r="D145" s="32"/>
      <c r="E145" s="32"/>
      <c r="F145" s="32">
        <v>2000</v>
      </c>
      <c r="G145" s="32">
        <v>150</v>
      </c>
      <c r="H145" s="32">
        <f t="shared" si="35"/>
        <v>-1850</v>
      </c>
    </row>
    <row r="146" spans="1:8" x14ac:dyDescent="0.3">
      <c r="A146" s="31">
        <v>40308</v>
      </c>
      <c r="B146" s="31" t="s">
        <v>148</v>
      </c>
      <c r="C146" s="32"/>
      <c r="D146" s="32"/>
      <c r="E146" s="32"/>
      <c r="F146" s="32">
        <v>250</v>
      </c>
      <c r="G146" s="32">
        <v>0</v>
      </c>
      <c r="H146" s="32">
        <f t="shared" si="35"/>
        <v>-250</v>
      </c>
    </row>
    <row r="147" spans="1:8" x14ac:dyDescent="0.3">
      <c r="A147" s="31">
        <v>40309</v>
      </c>
      <c r="B147" s="31" t="s">
        <v>149</v>
      </c>
      <c r="C147" s="32"/>
      <c r="D147" s="32"/>
      <c r="E147" s="32"/>
      <c r="F147" s="32">
        <v>4500</v>
      </c>
      <c r="G147" s="32">
        <v>0</v>
      </c>
      <c r="H147" s="32">
        <f t="shared" si="35"/>
        <v>-4500</v>
      </c>
    </row>
    <row r="148" spans="1:8" x14ac:dyDescent="0.3">
      <c r="A148" s="29" t="s">
        <v>803</v>
      </c>
      <c r="B148" s="29" t="s">
        <v>150</v>
      </c>
      <c r="C148" s="30"/>
      <c r="D148" s="30"/>
      <c r="E148" s="30"/>
      <c r="F148" s="30">
        <f>SUM(F149:F156)</f>
        <v>12250</v>
      </c>
      <c r="G148" s="30">
        <f t="shared" ref="G148:H148" si="36">SUM(G149:G156)</f>
        <v>0</v>
      </c>
      <c r="H148" s="30">
        <f t="shared" si="36"/>
        <v>-12250</v>
      </c>
    </row>
    <row r="149" spans="1:8" x14ac:dyDescent="0.3">
      <c r="A149" s="31">
        <v>40401</v>
      </c>
      <c r="B149" s="31" t="s">
        <v>151</v>
      </c>
      <c r="C149" s="32"/>
      <c r="D149" s="32"/>
      <c r="E149" s="32"/>
      <c r="F149" s="32">
        <v>3000</v>
      </c>
      <c r="G149" s="32">
        <v>0</v>
      </c>
      <c r="H149" s="32">
        <f>G149-F149</f>
        <v>-3000</v>
      </c>
    </row>
    <row r="150" spans="1:8" x14ac:dyDescent="0.3">
      <c r="A150" s="31">
        <v>40402</v>
      </c>
      <c r="B150" s="31" t="s">
        <v>152</v>
      </c>
      <c r="C150" s="32"/>
      <c r="D150" s="32"/>
      <c r="E150" s="32"/>
      <c r="F150" s="32">
        <v>2000</v>
      </c>
      <c r="G150" s="32">
        <v>0</v>
      </c>
      <c r="H150" s="32">
        <f t="shared" ref="H150:H156" si="37">G150-F150</f>
        <v>-2000</v>
      </c>
    </row>
    <row r="151" spans="1:8" x14ac:dyDescent="0.3">
      <c r="A151" s="31">
        <v>40403</v>
      </c>
      <c r="B151" s="31" t="s">
        <v>153</v>
      </c>
      <c r="C151" s="32"/>
      <c r="D151" s="32"/>
      <c r="E151" s="32"/>
      <c r="F151" s="32">
        <v>2000</v>
      </c>
      <c r="G151" s="32">
        <v>0</v>
      </c>
      <c r="H151" s="32">
        <f t="shared" si="37"/>
        <v>-2000</v>
      </c>
    </row>
    <row r="152" spans="1:8" x14ac:dyDescent="0.3">
      <c r="A152" s="31">
        <v>40404</v>
      </c>
      <c r="B152" s="31" t="s">
        <v>154</v>
      </c>
      <c r="C152" s="32"/>
      <c r="D152" s="32"/>
      <c r="E152" s="32"/>
      <c r="F152" s="32">
        <v>800</v>
      </c>
      <c r="G152" s="32">
        <v>0</v>
      </c>
      <c r="H152" s="32">
        <f t="shared" si="37"/>
        <v>-800</v>
      </c>
    </row>
    <row r="153" spans="1:8" x14ac:dyDescent="0.3">
      <c r="A153" s="31">
        <v>40405</v>
      </c>
      <c r="B153" s="31" t="s">
        <v>155</v>
      </c>
      <c r="C153" s="32"/>
      <c r="D153" s="32"/>
      <c r="E153" s="32"/>
      <c r="F153" s="32">
        <v>600</v>
      </c>
      <c r="G153" s="32">
        <v>0</v>
      </c>
      <c r="H153" s="32">
        <f t="shared" si="37"/>
        <v>-600</v>
      </c>
    </row>
    <row r="154" spans="1:8" x14ac:dyDescent="0.3">
      <c r="A154" s="31">
        <v>40406</v>
      </c>
      <c r="B154" s="31" t="s">
        <v>156</v>
      </c>
      <c r="C154" s="32"/>
      <c r="D154" s="32"/>
      <c r="E154" s="32"/>
      <c r="F154" s="32">
        <v>600</v>
      </c>
      <c r="G154" s="32">
        <v>0</v>
      </c>
      <c r="H154" s="32">
        <f t="shared" si="37"/>
        <v>-600</v>
      </c>
    </row>
    <row r="155" spans="1:8" x14ac:dyDescent="0.3">
      <c r="A155" s="31">
        <v>40407</v>
      </c>
      <c r="B155" s="31" t="s">
        <v>157</v>
      </c>
      <c r="C155" s="32"/>
      <c r="D155" s="32"/>
      <c r="E155" s="32"/>
      <c r="F155" s="32">
        <v>1250</v>
      </c>
      <c r="G155" s="32">
        <v>0</v>
      </c>
      <c r="H155" s="32">
        <f t="shared" si="37"/>
        <v>-1250</v>
      </c>
    </row>
    <row r="156" spans="1:8" x14ac:dyDescent="0.3">
      <c r="A156" s="31">
        <v>40408</v>
      </c>
      <c r="B156" s="31" t="s">
        <v>158</v>
      </c>
      <c r="C156" s="32"/>
      <c r="D156" s="32"/>
      <c r="E156" s="32"/>
      <c r="F156" s="32">
        <v>2000</v>
      </c>
      <c r="G156" s="32">
        <v>0</v>
      </c>
      <c r="H156" s="32">
        <f t="shared" si="37"/>
        <v>-2000</v>
      </c>
    </row>
    <row r="157" spans="1:8" x14ac:dyDescent="0.3">
      <c r="A157" s="29" t="s">
        <v>804</v>
      </c>
      <c r="B157" s="29" t="s">
        <v>159</v>
      </c>
      <c r="C157" s="30"/>
      <c r="D157" s="30"/>
      <c r="E157" s="30"/>
      <c r="F157" s="30">
        <f>SUM(F158:F165)</f>
        <v>125050</v>
      </c>
      <c r="G157" s="30">
        <f t="shared" ref="G157:H157" si="38">SUM(G158:G165)</f>
        <v>303400</v>
      </c>
      <c r="H157" s="30">
        <f t="shared" si="38"/>
        <v>178350</v>
      </c>
    </row>
    <row r="158" spans="1:8" x14ac:dyDescent="0.3">
      <c r="A158" s="31">
        <v>40501</v>
      </c>
      <c r="B158" s="31" t="s">
        <v>160</v>
      </c>
      <c r="C158" s="32"/>
      <c r="D158" s="32"/>
      <c r="E158" s="32"/>
      <c r="F158" s="32">
        <v>1250</v>
      </c>
      <c r="G158" s="32">
        <v>0</v>
      </c>
      <c r="H158" s="32">
        <f>G158-F158</f>
        <v>-1250</v>
      </c>
    </row>
    <row r="159" spans="1:8" x14ac:dyDescent="0.3">
      <c r="A159" s="31">
        <v>40502</v>
      </c>
      <c r="B159" s="31" t="s">
        <v>161</v>
      </c>
      <c r="C159" s="32"/>
      <c r="D159" s="32"/>
      <c r="E159" s="32"/>
      <c r="F159" s="32">
        <v>1000</v>
      </c>
      <c r="G159" s="32">
        <v>0</v>
      </c>
      <c r="H159" s="32">
        <f t="shared" ref="H159:H165" si="39">G159-F159</f>
        <v>-1000</v>
      </c>
    </row>
    <row r="160" spans="1:8" x14ac:dyDescent="0.3">
      <c r="A160" s="31">
        <v>40503</v>
      </c>
      <c r="B160" s="31" t="s">
        <v>162</v>
      </c>
      <c r="C160" s="32"/>
      <c r="D160" s="32"/>
      <c r="E160" s="32"/>
      <c r="F160" s="32">
        <v>350</v>
      </c>
      <c r="G160" s="32">
        <v>350</v>
      </c>
      <c r="H160" s="32">
        <f t="shared" si="39"/>
        <v>0</v>
      </c>
    </row>
    <row r="161" spans="1:8" x14ac:dyDescent="0.3">
      <c r="A161" s="31">
        <v>40504</v>
      </c>
      <c r="B161" s="31" t="s">
        <v>163</v>
      </c>
      <c r="C161" s="32"/>
      <c r="D161" s="32"/>
      <c r="E161" s="32"/>
      <c r="F161" s="32">
        <v>0</v>
      </c>
      <c r="G161" s="32">
        <v>50</v>
      </c>
      <c r="H161" s="32">
        <f t="shared" si="39"/>
        <v>50</v>
      </c>
    </row>
    <row r="162" spans="1:8" x14ac:dyDescent="0.3">
      <c r="A162" s="31">
        <v>40505</v>
      </c>
      <c r="B162" s="31" t="s">
        <v>164</v>
      </c>
      <c r="C162" s="32"/>
      <c r="D162" s="32"/>
      <c r="E162" s="32"/>
      <c r="F162" s="32">
        <v>450</v>
      </c>
      <c r="G162" s="32">
        <v>0</v>
      </c>
      <c r="H162" s="32">
        <f t="shared" si="39"/>
        <v>-450</v>
      </c>
    </row>
    <row r="163" spans="1:8" x14ac:dyDescent="0.3">
      <c r="A163" s="31">
        <v>40506</v>
      </c>
      <c r="B163" s="31" t="s">
        <v>165</v>
      </c>
      <c r="C163" s="32"/>
      <c r="D163" s="32"/>
      <c r="E163" s="32"/>
      <c r="F163" s="32">
        <v>120000</v>
      </c>
      <c r="G163" s="32">
        <v>292000</v>
      </c>
      <c r="H163" s="32">
        <f t="shared" si="39"/>
        <v>172000</v>
      </c>
    </row>
    <row r="164" spans="1:8" x14ac:dyDescent="0.3">
      <c r="A164" s="31">
        <v>40507</v>
      </c>
      <c r="B164" s="31" t="s">
        <v>10</v>
      </c>
      <c r="C164" s="32"/>
      <c r="D164" s="32"/>
      <c r="E164" s="32"/>
      <c r="F164" s="32">
        <v>0</v>
      </c>
      <c r="G164" s="32">
        <v>10000</v>
      </c>
      <c r="H164" s="32">
        <f t="shared" si="39"/>
        <v>10000</v>
      </c>
    </row>
    <row r="165" spans="1:8" x14ac:dyDescent="0.3">
      <c r="A165" s="31">
        <v>40508</v>
      </c>
      <c r="B165" s="31" t="s">
        <v>166</v>
      </c>
      <c r="C165" s="32"/>
      <c r="D165" s="32"/>
      <c r="E165" s="32"/>
      <c r="F165" s="32">
        <v>2000</v>
      </c>
      <c r="G165" s="32">
        <v>1000</v>
      </c>
      <c r="H165" s="32">
        <f t="shared" si="39"/>
        <v>-1000</v>
      </c>
    </row>
    <row r="166" spans="1:8" x14ac:dyDescent="0.3">
      <c r="A166" s="29" t="s">
        <v>805</v>
      </c>
      <c r="B166" s="29" t="s">
        <v>102</v>
      </c>
      <c r="C166" s="30"/>
      <c r="D166" s="30"/>
      <c r="E166" s="30"/>
      <c r="F166" s="30">
        <f>SUM(F167:F169)</f>
        <v>28000</v>
      </c>
      <c r="G166" s="30">
        <f t="shared" ref="G166:H166" si="40">SUM(G167:G169)</f>
        <v>355351.76</v>
      </c>
      <c r="H166" s="30">
        <f t="shared" si="40"/>
        <v>327351.76</v>
      </c>
    </row>
    <row r="167" spans="1:8" x14ac:dyDescent="0.3">
      <c r="A167" s="31">
        <v>40601</v>
      </c>
      <c r="B167" s="31" t="s">
        <v>167</v>
      </c>
      <c r="C167" s="32"/>
      <c r="D167" s="32"/>
      <c r="E167" s="32"/>
      <c r="F167" s="32">
        <v>0</v>
      </c>
      <c r="G167" s="32">
        <v>30000</v>
      </c>
      <c r="H167" s="32">
        <f>G167-F167</f>
        <v>30000</v>
      </c>
    </row>
    <row r="168" spans="1:8" x14ac:dyDescent="0.3">
      <c r="A168" s="31">
        <v>40602</v>
      </c>
      <c r="B168" s="31" t="s">
        <v>168</v>
      </c>
      <c r="C168" s="32"/>
      <c r="D168" s="32"/>
      <c r="E168" s="32"/>
      <c r="F168" s="32">
        <v>28000</v>
      </c>
      <c r="G168" s="32">
        <v>22500</v>
      </c>
      <c r="H168" s="32">
        <f t="shared" ref="H168:H169" si="41">G168-F168</f>
        <v>-5500</v>
      </c>
    </row>
    <row r="169" spans="1:8" x14ac:dyDescent="0.3">
      <c r="A169" s="31">
        <v>40603</v>
      </c>
      <c r="B169" s="31" t="s">
        <v>169</v>
      </c>
      <c r="C169" s="32"/>
      <c r="D169" s="32"/>
      <c r="E169" s="32"/>
      <c r="F169" s="32">
        <v>0</v>
      </c>
      <c r="G169" s="32">
        <v>302851.76</v>
      </c>
      <c r="H169" s="32">
        <f t="shared" si="41"/>
        <v>302851.76</v>
      </c>
    </row>
  </sheetData>
  <mergeCells count="2">
    <mergeCell ref="F1:H1"/>
    <mergeCell ref="C1:E1"/>
  </mergeCells>
  <pageMargins left="0.19685039370078741" right="0.19685039370078741" top="0.39370078740157483" bottom="0.39370078740157483" header="0.31496062992125984" footer="0.31496062992125984"/>
  <pageSetup paperSize="9" scale="94" orientation="portrait" horizontalDpi="300" verticalDpi="300" r:id="rId1"/>
  <rowBreaks count="1" manualBreakCount="1">
    <brk id="1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77B3-BE39-46C3-B954-42F771C93CBE}">
  <sheetPr>
    <tabColor rgb="FFFFC000"/>
  </sheetPr>
  <dimension ref="A1:J169"/>
  <sheetViews>
    <sheetView view="pageBreakPreview" topLeftCell="A132" zoomScale="60" zoomScaleNormal="100" workbookViewId="0">
      <selection activeCell="F166" sqref="F166"/>
    </sheetView>
  </sheetViews>
  <sheetFormatPr defaultRowHeight="14.4" x14ac:dyDescent="0.3"/>
  <cols>
    <col min="1" max="1" width="9.33203125" bestFit="1" customWidth="1"/>
    <col min="2" max="2" width="45.88671875" bestFit="1" customWidth="1"/>
    <col min="3" max="5" width="17.88671875" hidden="1" customWidth="1"/>
    <col min="6" max="8" width="17.88671875" customWidth="1"/>
    <col min="9" max="9" width="11.109375" bestFit="1" customWidth="1"/>
    <col min="10" max="10" width="13.44140625" bestFit="1" customWidth="1"/>
  </cols>
  <sheetData>
    <row r="1" spans="1:10" ht="18.600000000000001" thickBot="1" x14ac:dyDescent="0.4">
      <c r="C1" s="114" t="s">
        <v>35</v>
      </c>
      <c r="D1" s="115"/>
      <c r="E1" s="116"/>
      <c r="F1" s="114" t="s">
        <v>36</v>
      </c>
      <c r="G1" s="115"/>
      <c r="H1" s="116"/>
    </row>
    <row r="2" spans="1:10" ht="16.2" thickBot="1" x14ac:dyDescent="0.35">
      <c r="A2" s="20"/>
      <c r="B2" s="20"/>
      <c r="C2" s="21" t="s">
        <v>37</v>
      </c>
      <c r="D2" s="22" t="s">
        <v>38</v>
      </c>
      <c r="E2" s="23" t="s">
        <v>39</v>
      </c>
      <c r="F2" s="21" t="s">
        <v>37</v>
      </c>
      <c r="G2" s="22" t="s">
        <v>38</v>
      </c>
      <c r="H2" s="23" t="s">
        <v>39</v>
      </c>
    </row>
    <row r="3" spans="1:10" ht="16.2" thickBot="1" x14ac:dyDescent="0.35">
      <c r="A3" s="20"/>
      <c r="B3" s="24" t="s">
        <v>40</v>
      </c>
      <c r="C3" s="25"/>
      <c r="D3" s="25"/>
      <c r="E3" s="26"/>
      <c r="F3" s="64">
        <f>F4+F70+F91+F130</f>
        <v>1324441.52</v>
      </c>
      <c r="G3" s="64">
        <f>G4+G70+G91+G130</f>
        <v>1310940</v>
      </c>
      <c r="H3" s="64">
        <f>H4+H70+H91+H130</f>
        <v>-13501.520000000019</v>
      </c>
    </row>
    <row r="4" spans="1:10" ht="16.2" thickBot="1" x14ac:dyDescent="0.35">
      <c r="A4" s="24">
        <v>1</v>
      </c>
      <c r="B4" s="27" t="s">
        <v>41</v>
      </c>
      <c r="C4" s="28"/>
      <c r="D4" s="25"/>
      <c r="E4" s="63"/>
      <c r="F4" s="60">
        <f>F5+F12+F18+F32+F41+F44+F51+F61+F65</f>
        <v>139250</v>
      </c>
      <c r="G4" s="61">
        <f>G5+G12+G18+G32+G41+G44+G51+G61+G65</f>
        <v>54600</v>
      </c>
      <c r="H4" s="62">
        <f>H5+H12+H18+H32+H41+H44+H51+H61+H65</f>
        <v>-84650</v>
      </c>
      <c r="J4" s="35"/>
    </row>
    <row r="5" spans="1:10" x14ac:dyDescent="0.3">
      <c r="A5" s="29" t="s">
        <v>781</v>
      </c>
      <c r="B5" s="29" t="s">
        <v>42</v>
      </c>
      <c r="C5" s="30"/>
      <c r="D5" s="30"/>
      <c r="E5" s="30"/>
      <c r="F5" s="30">
        <f>SUM(F6:F11)</f>
        <v>7800</v>
      </c>
      <c r="G5" s="30">
        <f t="shared" ref="G5:H5" si="0">SUM(G6:G11)</f>
        <v>6000</v>
      </c>
      <c r="H5" s="30">
        <f t="shared" si="0"/>
        <v>-1800</v>
      </c>
    </row>
    <row r="6" spans="1:10" x14ac:dyDescent="0.3">
      <c r="A6" s="31">
        <v>10101</v>
      </c>
      <c r="B6" s="31" t="s">
        <v>43</v>
      </c>
      <c r="C6" s="32"/>
      <c r="D6" s="32"/>
      <c r="E6" s="32"/>
      <c r="F6" s="32">
        <v>2550</v>
      </c>
      <c r="G6" s="32">
        <v>0</v>
      </c>
      <c r="H6" s="32">
        <f>G6-F6</f>
        <v>-2550</v>
      </c>
      <c r="J6" s="35"/>
    </row>
    <row r="7" spans="1:10" x14ac:dyDescent="0.3">
      <c r="A7" s="31">
        <v>10102</v>
      </c>
      <c r="B7" s="31" t="s">
        <v>44</v>
      </c>
      <c r="C7" s="32"/>
      <c r="D7" s="32"/>
      <c r="E7" s="32"/>
      <c r="F7" s="32">
        <v>0</v>
      </c>
      <c r="G7" s="32">
        <v>6000</v>
      </c>
      <c r="H7" s="32">
        <f>G7-F7</f>
        <v>6000</v>
      </c>
    </row>
    <row r="8" spans="1:10" x14ac:dyDescent="0.3">
      <c r="A8" s="31">
        <v>10103</v>
      </c>
      <c r="B8" s="31" t="s">
        <v>45</v>
      </c>
      <c r="C8" s="32"/>
      <c r="D8" s="32"/>
      <c r="E8" s="32"/>
      <c r="F8" s="32">
        <v>2000</v>
      </c>
      <c r="G8" s="32">
        <v>0</v>
      </c>
      <c r="H8" s="32">
        <f t="shared" ref="H8:H11" si="1">G8-F8</f>
        <v>-2000</v>
      </c>
    </row>
    <row r="9" spans="1:10" x14ac:dyDescent="0.3">
      <c r="A9" s="31">
        <v>10104</v>
      </c>
      <c r="B9" s="31" t="s">
        <v>46</v>
      </c>
      <c r="C9" s="32"/>
      <c r="D9" s="32"/>
      <c r="E9" s="32"/>
      <c r="F9" s="32">
        <v>1750</v>
      </c>
      <c r="G9" s="32">
        <v>0</v>
      </c>
      <c r="H9" s="32">
        <f>G9-F9</f>
        <v>-1750</v>
      </c>
    </row>
    <row r="10" spans="1:10" x14ac:dyDescent="0.3">
      <c r="A10" s="31">
        <v>10105</v>
      </c>
      <c r="B10" s="31" t="s">
        <v>47</v>
      </c>
      <c r="C10" s="32"/>
      <c r="D10" s="32"/>
      <c r="E10" s="32"/>
      <c r="F10" s="32">
        <v>500</v>
      </c>
      <c r="G10" s="32">
        <v>0</v>
      </c>
      <c r="H10" s="32">
        <f t="shared" si="1"/>
        <v>-500</v>
      </c>
    </row>
    <row r="11" spans="1:10" x14ac:dyDescent="0.3">
      <c r="A11" s="31">
        <v>10106</v>
      </c>
      <c r="B11" s="31" t="s">
        <v>48</v>
      </c>
      <c r="C11" s="32"/>
      <c r="D11" s="32"/>
      <c r="E11" s="32"/>
      <c r="F11" s="32">
        <v>1000</v>
      </c>
      <c r="G11" s="32">
        <v>0</v>
      </c>
      <c r="H11" s="32">
        <f t="shared" si="1"/>
        <v>-1000</v>
      </c>
    </row>
    <row r="12" spans="1:10" x14ac:dyDescent="0.3">
      <c r="A12" s="29" t="s">
        <v>782</v>
      </c>
      <c r="B12" s="29" t="s">
        <v>9</v>
      </c>
      <c r="C12" s="30"/>
      <c r="D12" s="30"/>
      <c r="E12" s="30"/>
      <c r="F12" s="30">
        <f>SUM(F13:F17)</f>
        <v>2000</v>
      </c>
      <c r="G12" s="30">
        <f t="shared" ref="G12:H12" si="2">SUM(G13:G17)</f>
        <v>0</v>
      </c>
      <c r="H12" s="30">
        <f t="shared" si="2"/>
        <v>-2000</v>
      </c>
    </row>
    <row r="13" spans="1:10" x14ac:dyDescent="0.3">
      <c r="A13" s="31">
        <v>10201</v>
      </c>
      <c r="B13" s="31" t="s">
        <v>49</v>
      </c>
      <c r="C13" s="33"/>
      <c r="D13" s="33"/>
      <c r="E13" s="32"/>
      <c r="F13" s="33">
        <v>250</v>
      </c>
      <c r="G13" s="33">
        <v>0</v>
      </c>
      <c r="H13" s="32">
        <f>G13-F13</f>
        <v>-250</v>
      </c>
    </row>
    <row r="14" spans="1:10" x14ac:dyDescent="0.3">
      <c r="A14" s="31">
        <v>10202</v>
      </c>
      <c r="B14" s="31" t="s">
        <v>50</v>
      </c>
      <c r="C14" s="33"/>
      <c r="D14" s="33"/>
      <c r="E14" s="32"/>
      <c r="F14" s="33">
        <v>250</v>
      </c>
      <c r="G14" s="33">
        <v>0</v>
      </c>
      <c r="H14" s="32">
        <f t="shared" ref="H14:H17" si="3">G14-F14</f>
        <v>-250</v>
      </c>
    </row>
    <row r="15" spans="1:10" x14ac:dyDescent="0.3">
      <c r="A15" s="31">
        <v>10203</v>
      </c>
      <c r="B15" s="31" t="s">
        <v>51</v>
      </c>
      <c r="C15" s="33"/>
      <c r="D15" s="33"/>
      <c r="E15" s="32"/>
      <c r="F15" s="33">
        <v>250</v>
      </c>
      <c r="G15" s="33">
        <v>0</v>
      </c>
      <c r="H15" s="32">
        <f t="shared" si="3"/>
        <v>-250</v>
      </c>
    </row>
    <row r="16" spans="1:10" x14ac:dyDescent="0.3">
      <c r="A16" s="31">
        <v>10204</v>
      </c>
      <c r="B16" s="31" t="s">
        <v>52</v>
      </c>
      <c r="C16" s="32"/>
      <c r="D16" s="32"/>
      <c r="E16" s="32"/>
      <c r="F16" s="32">
        <v>250</v>
      </c>
      <c r="G16" s="32">
        <v>0</v>
      </c>
      <c r="H16" s="32">
        <f t="shared" si="3"/>
        <v>-250</v>
      </c>
    </row>
    <row r="17" spans="1:10" x14ac:dyDescent="0.3">
      <c r="A17" s="31">
        <v>10205</v>
      </c>
      <c r="B17" s="31" t="s">
        <v>53</v>
      </c>
      <c r="C17" s="32"/>
      <c r="D17" s="32"/>
      <c r="E17" s="32"/>
      <c r="F17" s="32">
        <v>1000</v>
      </c>
      <c r="G17" s="32">
        <v>0</v>
      </c>
      <c r="H17" s="32">
        <f t="shared" si="3"/>
        <v>-1000</v>
      </c>
    </row>
    <row r="18" spans="1:10" x14ac:dyDescent="0.3">
      <c r="A18" s="29" t="s">
        <v>783</v>
      </c>
      <c r="B18" s="29" t="s">
        <v>54</v>
      </c>
      <c r="C18" s="30"/>
      <c r="D18" s="30"/>
      <c r="E18" s="30"/>
      <c r="F18" s="30">
        <f>SUM(F19:F31)</f>
        <v>75350</v>
      </c>
      <c r="G18" s="30">
        <f t="shared" ref="G18:H18" si="4">SUM(G19:G31)</f>
        <v>33640</v>
      </c>
      <c r="H18" s="30">
        <f t="shared" si="4"/>
        <v>-41710</v>
      </c>
    </row>
    <row r="19" spans="1:10" x14ac:dyDescent="0.3">
      <c r="A19" s="31">
        <v>10301</v>
      </c>
      <c r="B19" s="31" t="s">
        <v>55</v>
      </c>
      <c r="C19" s="32"/>
      <c r="D19" s="32"/>
      <c r="E19" s="32"/>
      <c r="F19" s="32">
        <v>3250</v>
      </c>
      <c r="G19" s="32">
        <v>0</v>
      </c>
      <c r="H19" s="32">
        <f>G19-F19</f>
        <v>-3250</v>
      </c>
      <c r="J19" s="35"/>
    </row>
    <row r="20" spans="1:10" x14ac:dyDescent="0.3">
      <c r="A20" s="31">
        <v>10302</v>
      </c>
      <c r="B20" s="31" t="s">
        <v>56</v>
      </c>
      <c r="C20" s="32"/>
      <c r="D20" s="32"/>
      <c r="E20" s="32"/>
      <c r="F20" s="32">
        <v>1250</v>
      </c>
      <c r="G20" s="32">
        <v>0</v>
      </c>
      <c r="H20" s="32">
        <f t="shared" ref="H20:H31" si="5">G20-F20</f>
        <v>-1250</v>
      </c>
    </row>
    <row r="21" spans="1:10" x14ac:dyDescent="0.3">
      <c r="A21" s="31">
        <v>10303</v>
      </c>
      <c r="B21" s="31" t="s">
        <v>808</v>
      </c>
      <c r="C21" s="32"/>
      <c r="D21" s="32"/>
      <c r="E21" s="32"/>
      <c r="F21" s="32">
        <v>2100</v>
      </c>
      <c r="G21" s="32">
        <v>0</v>
      </c>
      <c r="H21" s="32">
        <f t="shared" si="5"/>
        <v>-2100</v>
      </c>
    </row>
    <row r="22" spans="1:10" x14ac:dyDescent="0.3">
      <c r="A22" s="31">
        <v>10304</v>
      </c>
      <c r="B22" s="31" t="s">
        <v>57</v>
      </c>
      <c r="C22" s="32"/>
      <c r="D22" s="32"/>
      <c r="E22" s="32"/>
      <c r="F22" s="32">
        <v>34000</v>
      </c>
      <c r="G22" s="32">
        <v>13500</v>
      </c>
      <c r="H22" s="32">
        <f t="shared" si="5"/>
        <v>-20500</v>
      </c>
    </row>
    <row r="23" spans="1:10" x14ac:dyDescent="0.3">
      <c r="A23" s="31">
        <v>10305</v>
      </c>
      <c r="B23" s="31" t="s">
        <v>58</v>
      </c>
      <c r="C23" s="32"/>
      <c r="D23" s="32"/>
      <c r="E23" s="32"/>
      <c r="F23" s="32">
        <v>1500</v>
      </c>
      <c r="G23" s="32">
        <v>500</v>
      </c>
      <c r="H23" s="32">
        <f t="shared" si="5"/>
        <v>-1000</v>
      </c>
    </row>
    <row r="24" spans="1:10" x14ac:dyDescent="0.3">
      <c r="A24" s="31">
        <v>10306</v>
      </c>
      <c r="B24" s="31" t="s">
        <v>809</v>
      </c>
      <c r="C24" s="32"/>
      <c r="D24" s="32"/>
      <c r="E24" s="32"/>
      <c r="F24" s="32">
        <v>2000</v>
      </c>
      <c r="G24" s="32">
        <v>0</v>
      </c>
      <c r="H24" s="32">
        <f t="shared" si="5"/>
        <v>-2000</v>
      </c>
    </row>
    <row r="25" spans="1:10" x14ac:dyDescent="0.3">
      <c r="A25" s="31">
        <v>10307</v>
      </c>
      <c r="B25" s="31" t="s">
        <v>59</v>
      </c>
      <c r="C25" s="32"/>
      <c r="D25" s="32"/>
      <c r="E25" s="32"/>
      <c r="F25" s="32">
        <v>2000</v>
      </c>
      <c r="G25" s="32">
        <v>500</v>
      </c>
      <c r="H25" s="32">
        <f t="shared" si="5"/>
        <v>-1500</v>
      </c>
    </row>
    <row r="26" spans="1:10" x14ac:dyDescent="0.3">
      <c r="A26" s="31">
        <v>10308</v>
      </c>
      <c r="B26" s="31" t="s">
        <v>60</v>
      </c>
      <c r="C26" s="32"/>
      <c r="D26" s="32"/>
      <c r="E26" s="32"/>
      <c r="F26" s="32">
        <v>5000</v>
      </c>
      <c r="G26" s="32">
        <v>4000</v>
      </c>
      <c r="H26" s="32">
        <f t="shared" si="5"/>
        <v>-1000</v>
      </c>
    </row>
    <row r="27" spans="1:10" x14ac:dyDescent="0.3">
      <c r="A27" s="31">
        <v>10309</v>
      </c>
      <c r="B27" s="31" t="s">
        <v>61</v>
      </c>
      <c r="C27" s="32"/>
      <c r="D27" s="32"/>
      <c r="E27" s="32"/>
      <c r="F27" s="32">
        <v>5000</v>
      </c>
      <c r="G27" s="32">
        <v>4000</v>
      </c>
      <c r="H27" s="32">
        <f t="shared" si="5"/>
        <v>-1000</v>
      </c>
    </row>
    <row r="28" spans="1:10" x14ac:dyDescent="0.3">
      <c r="A28" s="31">
        <v>10310</v>
      </c>
      <c r="B28" s="31" t="s">
        <v>62</v>
      </c>
      <c r="C28" s="32"/>
      <c r="D28" s="32"/>
      <c r="E28" s="32"/>
      <c r="F28" s="32">
        <v>500</v>
      </c>
      <c r="G28" s="32">
        <v>500</v>
      </c>
      <c r="H28" s="32">
        <f t="shared" si="5"/>
        <v>0</v>
      </c>
    </row>
    <row r="29" spans="1:10" x14ac:dyDescent="0.3">
      <c r="A29" s="31">
        <v>10311</v>
      </c>
      <c r="B29" s="31" t="s">
        <v>63</v>
      </c>
      <c r="C29" s="32"/>
      <c r="D29" s="32"/>
      <c r="E29" s="32"/>
      <c r="F29" s="32">
        <v>4000</v>
      </c>
      <c r="G29" s="32">
        <v>0</v>
      </c>
      <c r="H29" s="32">
        <f t="shared" si="5"/>
        <v>-4000</v>
      </c>
    </row>
    <row r="30" spans="1:10" x14ac:dyDescent="0.3">
      <c r="A30" s="31">
        <v>10312</v>
      </c>
      <c r="B30" s="31" t="s">
        <v>64</v>
      </c>
      <c r="C30" s="32"/>
      <c r="D30" s="32"/>
      <c r="E30" s="32"/>
      <c r="F30" s="32">
        <v>4750</v>
      </c>
      <c r="G30" s="32">
        <v>640</v>
      </c>
      <c r="H30" s="32">
        <f t="shared" si="5"/>
        <v>-4110</v>
      </c>
    </row>
    <row r="31" spans="1:10" x14ac:dyDescent="0.3">
      <c r="A31" s="31">
        <v>10313</v>
      </c>
      <c r="B31" s="31" t="s">
        <v>65</v>
      </c>
      <c r="C31" s="32"/>
      <c r="D31" s="32"/>
      <c r="E31" s="32"/>
      <c r="F31" s="32">
        <v>10000</v>
      </c>
      <c r="G31" s="32">
        <v>10000</v>
      </c>
      <c r="H31" s="32">
        <f t="shared" si="5"/>
        <v>0</v>
      </c>
    </row>
    <row r="32" spans="1:10" x14ac:dyDescent="0.3">
      <c r="A32" s="29" t="s">
        <v>784</v>
      </c>
      <c r="B32" s="29" t="s">
        <v>66</v>
      </c>
      <c r="C32" s="30"/>
      <c r="D32" s="30"/>
      <c r="E32" s="30"/>
      <c r="F32" s="30">
        <f>SUM(F33:F40)</f>
        <v>9800</v>
      </c>
      <c r="G32" s="30">
        <f t="shared" ref="G32:H32" si="6">SUM(G33:G40)</f>
        <v>10300</v>
      </c>
      <c r="H32" s="30">
        <f t="shared" si="6"/>
        <v>500</v>
      </c>
    </row>
    <row r="33" spans="1:8" x14ac:dyDescent="0.3">
      <c r="A33" s="31">
        <v>10401</v>
      </c>
      <c r="B33" s="31" t="s">
        <v>67</v>
      </c>
      <c r="C33" s="32"/>
      <c r="D33" s="32"/>
      <c r="E33" s="32"/>
      <c r="F33" s="32">
        <v>1000</v>
      </c>
      <c r="G33" s="32">
        <v>7900</v>
      </c>
      <c r="H33" s="32">
        <f>G33-F33</f>
        <v>6900</v>
      </c>
    </row>
    <row r="34" spans="1:8" x14ac:dyDescent="0.3">
      <c r="A34" s="31">
        <v>10402</v>
      </c>
      <c r="B34" s="31" t="s">
        <v>68</v>
      </c>
      <c r="C34" s="32"/>
      <c r="D34" s="32"/>
      <c r="E34" s="32"/>
      <c r="F34" s="32">
        <v>500</v>
      </c>
      <c r="G34" s="32">
        <v>900</v>
      </c>
      <c r="H34" s="32">
        <f t="shared" ref="H34:H40" si="7">G34-F34</f>
        <v>400</v>
      </c>
    </row>
    <row r="35" spans="1:8" x14ac:dyDescent="0.3">
      <c r="A35" s="31">
        <v>10403</v>
      </c>
      <c r="B35" s="31" t="s">
        <v>69</v>
      </c>
      <c r="C35" s="32"/>
      <c r="D35" s="32"/>
      <c r="E35" s="32"/>
      <c r="F35" s="32">
        <v>5500</v>
      </c>
      <c r="G35" s="32">
        <v>1500</v>
      </c>
      <c r="H35" s="32">
        <f t="shared" si="7"/>
        <v>-4000</v>
      </c>
    </row>
    <row r="36" spans="1:8" x14ac:dyDescent="0.3">
      <c r="A36" s="31">
        <v>10404</v>
      </c>
      <c r="B36" s="31" t="s">
        <v>70</v>
      </c>
      <c r="C36" s="32"/>
      <c r="D36" s="32"/>
      <c r="E36" s="32"/>
      <c r="F36" s="32">
        <v>1000</v>
      </c>
      <c r="G36" s="32">
        <v>0</v>
      </c>
      <c r="H36" s="32">
        <f t="shared" si="7"/>
        <v>-1000</v>
      </c>
    </row>
    <row r="37" spans="1:8" x14ac:dyDescent="0.3">
      <c r="A37" s="31">
        <v>10405</v>
      </c>
      <c r="B37" s="31" t="s">
        <v>71</v>
      </c>
      <c r="C37" s="32"/>
      <c r="D37" s="32"/>
      <c r="E37" s="32"/>
      <c r="F37" s="32">
        <v>300</v>
      </c>
      <c r="G37" s="32">
        <v>0</v>
      </c>
      <c r="H37" s="32">
        <f t="shared" si="7"/>
        <v>-300</v>
      </c>
    </row>
    <row r="38" spans="1:8" x14ac:dyDescent="0.3">
      <c r="A38" s="31">
        <v>10406</v>
      </c>
      <c r="B38" s="31" t="s">
        <v>72</v>
      </c>
      <c r="C38" s="32"/>
      <c r="D38" s="32"/>
      <c r="E38" s="32"/>
      <c r="F38" s="32">
        <v>250</v>
      </c>
      <c r="G38" s="32">
        <v>0</v>
      </c>
      <c r="H38" s="32">
        <f t="shared" si="7"/>
        <v>-250</v>
      </c>
    </row>
    <row r="39" spans="1:8" x14ac:dyDescent="0.3">
      <c r="A39" s="31">
        <v>10407</v>
      </c>
      <c r="B39" s="31" t="s">
        <v>73</v>
      </c>
      <c r="C39" s="32"/>
      <c r="D39" s="32"/>
      <c r="E39" s="32"/>
      <c r="F39" s="32">
        <v>250</v>
      </c>
      <c r="G39" s="32">
        <v>0</v>
      </c>
      <c r="H39" s="32">
        <f t="shared" si="7"/>
        <v>-250</v>
      </c>
    </row>
    <row r="40" spans="1:8" x14ac:dyDescent="0.3">
      <c r="A40" s="31">
        <v>10408</v>
      </c>
      <c r="B40" s="31" t="s">
        <v>74</v>
      </c>
      <c r="C40" s="32"/>
      <c r="D40" s="32"/>
      <c r="E40" s="32"/>
      <c r="F40" s="32">
        <v>1000</v>
      </c>
      <c r="G40" s="32">
        <v>0</v>
      </c>
      <c r="H40" s="32">
        <f t="shared" si="7"/>
        <v>-1000</v>
      </c>
    </row>
    <row r="41" spans="1:8" x14ac:dyDescent="0.3">
      <c r="A41" s="29" t="s">
        <v>785</v>
      </c>
      <c r="B41" s="29" t="s">
        <v>75</v>
      </c>
      <c r="C41" s="30"/>
      <c r="D41" s="30"/>
      <c r="E41" s="30"/>
      <c r="F41" s="30">
        <f>SUM(F42:F43)</f>
        <v>350</v>
      </c>
      <c r="G41" s="30">
        <f t="shared" ref="G41:H41" si="8">SUM(G42:G43)</f>
        <v>0</v>
      </c>
      <c r="H41" s="30">
        <f t="shared" si="8"/>
        <v>-350</v>
      </c>
    </row>
    <row r="42" spans="1:8" x14ac:dyDescent="0.3">
      <c r="A42" s="31">
        <v>10501</v>
      </c>
      <c r="B42" s="31" t="s">
        <v>779</v>
      </c>
      <c r="C42" s="32"/>
      <c r="D42" s="32"/>
      <c r="E42" s="32"/>
      <c r="F42" s="32">
        <v>250</v>
      </c>
      <c r="G42" s="32">
        <v>0</v>
      </c>
      <c r="H42" s="32">
        <f>G42-F42</f>
        <v>-250</v>
      </c>
    </row>
    <row r="43" spans="1:8" x14ac:dyDescent="0.3">
      <c r="A43" s="31">
        <v>10502</v>
      </c>
      <c r="B43" s="31" t="s">
        <v>780</v>
      </c>
      <c r="C43" s="32"/>
      <c r="D43" s="32"/>
      <c r="E43" s="32"/>
      <c r="F43" s="32">
        <v>100</v>
      </c>
      <c r="G43" s="32">
        <v>0</v>
      </c>
      <c r="H43" s="32">
        <f>G43-F43</f>
        <v>-100</v>
      </c>
    </row>
    <row r="44" spans="1:8" x14ac:dyDescent="0.3">
      <c r="A44" s="29" t="s">
        <v>786</v>
      </c>
      <c r="B44" s="29" t="s">
        <v>76</v>
      </c>
      <c r="C44" s="30"/>
      <c r="D44" s="30"/>
      <c r="E44" s="30"/>
      <c r="F44" s="30">
        <f>SUM(F45:F50)</f>
        <v>6350</v>
      </c>
      <c r="G44" s="30">
        <f t="shared" ref="G44:H44" si="9">SUM(G45:G50)</f>
        <v>2760</v>
      </c>
      <c r="H44" s="30">
        <f t="shared" si="9"/>
        <v>-3590</v>
      </c>
    </row>
    <row r="45" spans="1:8" x14ac:dyDescent="0.3">
      <c r="A45" s="31">
        <v>10601</v>
      </c>
      <c r="B45" s="31" t="s">
        <v>64</v>
      </c>
      <c r="C45" s="32"/>
      <c r="D45" s="32"/>
      <c r="E45" s="32"/>
      <c r="F45" s="32">
        <v>3750</v>
      </c>
      <c r="G45" s="32">
        <v>500</v>
      </c>
      <c r="H45" s="32">
        <f>G45-F45</f>
        <v>-3250</v>
      </c>
    </row>
    <row r="46" spans="1:8" x14ac:dyDescent="0.3">
      <c r="A46" s="31">
        <v>10602</v>
      </c>
      <c r="B46" s="31" t="s">
        <v>77</v>
      </c>
      <c r="C46" s="32"/>
      <c r="D46" s="32"/>
      <c r="E46" s="32"/>
      <c r="F46" s="32">
        <v>700</v>
      </c>
      <c r="G46" s="32">
        <v>480</v>
      </c>
      <c r="H46" s="32">
        <f t="shared" ref="H46:H50" si="10">G46-F46</f>
        <v>-220</v>
      </c>
    </row>
    <row r="47" spans="1:8" x14ac:dyDescent="0.3">
      <c r="A47" s="31">
        <v>10603</v>
      </c>
      <c r="B47" s="31" t="s">
        <v>78</v>
      </c>
      <c r="C47" s="32"/>
      <c r="D47" s="32"/>
      <c r="E47" s="32"/>
      <c r="F47" s="32">
        <v>700</v>
      </c>
      <c r="G47" s="32">
        <v>480</v>
      </c>
      <c r="H47" s="32">
        <f t="shared" si="10"/>
        <v>-220</v>
      </c>
    </row>
    <row r="48" spans="1:8" x14ac:dyDescent="0.3">
      <c r="A48" s="31">
        <v>10604</v>
      </c>
      <c r="B48" s="31" t="s">
        <v>79</v>
      </c>
      <c r="C48" s="32"/>
      <c r="D48" s="32"/>
      <c r="E48" s="32"/>
      <c r="F48" s="32">
        <v>500</v>
      </c>
      <c r="G48" s="32">
        <v>500</v>
      </c>
      <c r="H48" s="32">
        <f t="shared" si="10"/>
        <v>0</v>
      </c>
    </row>
    <row r="49" spans="1:8" x14ac:dyDescent="0.3">
      <c r="A49" s="31">
        <v>10605</v>
      </c>
      <c r="B49" s="31" t="s">
        <v>80</v>
      </c>
      <c r="C49" s="32"/>
      <c r="D49" s="32"/>
      <c r="E49" s="32"/>
      <c r="F49" s="32">
        <v>0</v>
      </c>
      <c r="G49" s="32">
        <v>400</v>
      </c>
      <c r="H49" s="32">
        <f t="shared" si="10"/>
        <v>400</v>
      </c>
    </row>
    <row r="50" spans="1:8" x14ac:dyDescent="0.3">
      <c r="A50" s="31">
        <v>10606</v>
      </c>
      <c r="B50" s="31" t="s">
        <v>81</v>
      </c>
      <c r="C50" s="32"/>
      <c r="D50" s="32"/>
      <c r="E50" s="32"/>
      <c r="F50" s="32">
        <v>700</v>
      </c>
      <c r="G50" s="32">
        <v>400</v>
      </c>
      <c r="H50" s="32">
        <f t="shared" si="10"/>
        <v>-300</v>
      </c>
    </row>
    <row r="51" spans="1:8" x14ac:dyDescent="0.3">
      <c r="A51" s="29" t="s">
        <v>787</v>
      </c>
      <c r="B51" s="29" t="s">
        <v>82</v>
      </c>
      <c r="C51" s="30"/>
      <c r="D51" s="30"/>
      <c r="E51" s="30"/>
      <c r="F51" s="30">
        <f>SUM(F52:F60)</f>
        <v>4000</v>
      </c>
      <c r="G51" s="30">
        <f t="shared" ref="G51:H51" si="11">SUM(G52:G60)</f>
        <v>1500</v>
      </c>
      <c r="H51" s="30">
        <f t="shared" si="11"/>
        <v>-2500</v>
      </c>
    </row>
    <row r="52" spans="1:8" x14ac:dyDescent="0.3">
      <c r="A52" s="31">
        <v>10701</v>
      </c>
      <c r="B52" s="31" t="s">
        <v>420</v>
      </c>
      <c r="C52" s="32"/>
      <c r="D52" s="32"/>
      <c r="E52" s="32"/>
      <c r="F52" s="32">
        <v>250</v>
      </c>
      <c r="G52" s="32">
        <v>0</v>
      </c>
      <c r="H52" s="32">
        <f>G52-F52</f>
        <v>-250</v>
      </c>
    </row>
    <row r="53" spans="1:8" x14ac:dyDescent="0.3">
      <c r="A53" s="31">
        <v>10702</v>
      </c>
      <c r="B53" s="31" t="s">
        <v>83</v>
      </c>
      <c r="C53" s="32"/>
      <c r="D53" s="32"/>
      <c r="E53" s="32"/>
      <c r="F53" s="32">
        <v>250</v>
      </c>
      <c r="G53" s="32">
        <v>0</v>
      </c>
      <c r="H53" s="32">
        <f t="shared" ref="H53:H60" si="12">G53-F53</f>
        <v>-250</v>
      </c>
    </row>
    <row r="54" spans="1:8" x14ac:dyDescent="0.3">
      <c r="A54" s="31">
        <v>10703</v>
      </c>
      <c r="B54" s="31" t="s">
        <v>424</v>
      </c>
      <c r="C54" s="32"/>
      <c r="D54" s="32"/>
      <c r="E54" s="32"/>
      <c r="F54" s="32">
        <v>0</v>
      </c>
      <c r="G54" s="32">
        <v>0</v>
      </c>
      <c r="H54" s="32">
        <f t="shared" si="12"/>
        <v>0</v>
      </c>
    </row>
    <row r="55" spans="1:8" x14ac:dyDescent="0.3">
      <c r="A55" s="31">
        <v>10704</v>
      </c>
      <c r="B55" s="31" t="s">
        <v>426</v>
      </c>
      <c r="C55" s="32"/>
      <c r="D55" s="32"/>
      <c r="E55" s="32"/>
      <c r="F55" s="32">
        <v>0</v>
      </c>
      <c r="G55" s="32">
        <v>0</v>
      </c>
      <c r="H55" s="32">
        <f t="shared" si="12"/>
        <v>0</v>
      </c>
    </row>
    <row r="56" spans="1:8" x14ac:dyDescent="0.3">
      <c r="A56" s="31">
        <v>10705</v>
      </c>
      <c r="B56" s="31" t="s">
        <v>84</v>
      </c>
      <c r="C56" s="32"/>
      <c r="D56" s="32"/>
      <c r="E56" s="32"/>
      <c r="F56" s="32">
        <v>2000</v>
      </c>
      <c r="G56" s="32">
        <v>1500</v>
      </c>
      <c r="H56" s="32">
        <f t="shared" si="12"/>
        <v>-500</v>
      </c>
    </row>
    <row r="57" spans="1:8" x14ac:dyDescent="0.3">
      <c r="A57" s="31">
        <v>10706</v>
      </c>
      <c r="B57" s="31" t="s">
        <v>85</v>
      </c>
      <c r="C57" s="32"/>
      <c r="D57" s="32"/>
      <c r="E57" s="32"/>
      <c r="F57" s="32">
        <v>250</v>
      </c>
      <c r="G57" s="32">
        <v>0</v>
      </c>
      <c r="H57" s="32">
        <f t="shared" si="12"/>
        <v>-250</v>
      </c>
    </row>
    <row r="58" spans="1:8" x14ac:dyDescent="0.3">
      <c r="A58" s="31">
        <v>10707</v>
      </c>
      <c r="B58" s="31" t="s">
        <v>86</v>
      </c>
      <c r="C58" s="32"/>
      <c r="D58" s="32"/>
      <c r="E58" s="32"/>
      <c r="F58" s="32">
        <v>250</v>
      </c>
      <c r="G58" s="32">
        <v>0</v>
      </c>
      <c r="H58" s="32">
        <f t="shared" si="12"/>
        <v>-250</v>
      </c>
    </row>
    <row r="59" spans="1:8" x14ac:dyDescent="0.3">
      <c r="A59" s="31">
        <v>10708</v>
      </c>
      <c r="B59" s="31" t="s">
        <v>87</v>
      </c>
      <c r="C59" s="32"/>
      <c r="D59" s="32"/>
      <c r="E59" s="32"/>
      <c r="F59" s="32">
        <v>500</v>
      </c>
      <c r="G59" s="32">
        <v>0</v>
      </c>
      <c r="H59" s="32">
        <f t="shared" si="12"/>
        <v>-500</v>
      </c>
    </row>
    <row r="60" spans="1:8" x14ac:dyDescent="0.3">
      <c r="A60" s="31">
        <v>10709</v>
      </c>
      <c r="B60" s="31" t="s">
        <v>88</v>
      </c>
      <c r="C60" s="32"/>
      <c r="D60" s="32"/>
      <c r="E60" s="32"/>
      <c r="F60" s="32">
        <v>500</v>
      </c>
      <c r="G60" s="32">
        <v>0</v>
      </c>
      <c r="H60" s="32">
        <f t="shared" si="12"/>
        <v>-500</v>
      </c>
    </row>
    <row r="61" spans="1:8" x14ac:dyDescent="0.3">
      <c r="A61" s="29" t="s">
        <v>788</v>
      </c>
      <c r="B61" s="29" t="s">
        <v>89</v>
      </c>
      <c r="C61" s="30"/>
      <c r="D61" s="30"/>
      <c r="E61" s="30"/>
      <c r="F61" s="30">
        <f>SUM(F62:F64)</f>
        <v>26200</v>
      </c>
      <c r="G61" s="30">
        <f t="shared" ref="G61:H61" si="13">SUM(G62:G64)</f>
        <v>0</v>
      </c>
      <c r="H61" s="30">
        <f t="shared" si="13"/>
        <v>-26200</v>
      </c>
    </row>
    <row r="62" spans="1:8" x14ac:dyDescent="0.3">
      <c r="A62" s="31">
        <v>10801</v>
      </c>
      <c r="B62" s="31" t="s">
        <v>90</v>
      </c>
      <c r="C62" s="32"/>
      <c r="D62" s="32"/>
      <c r="E62" s="32"/>
      <c r="F62" s="32">
        <v>600</v>
      </c>
      <c r="G62" s="32">
        <v>0</v>
      </c>
      <c r="H62" s="32">
        <f>G62-F62</f>
        <v>-600</v>
      </c>
    </row>
    <row r="63" spans="1:8" x14ac:dyDescent="0.3">
      <c r="A63" s="31">
        <v>10802</v>
      </c>
      <c r="B63" s="31" t="s">
        <v>91</v>
      </c>
      <c r="C63" s="32"/>
      <c r="D63" s="32"/>
      <c r="E63" s="32"/>
      <c r="F63" s="32">
        <v>25500</v>
      </c>
      <c r="G63" s="32">
        <v>0</v>
      </c>
      <c r="H63" s="32">
        <f t="shared" ref="H63:H64" si="14">G63-F63</f>
        <v>-25500</v>
      </c>
    </row>
    <row r="64" spans="1:8" x14ac:dyDescent="0.3">
      <c r="A64" s="31">
        <v>10803</v>
      </c>
      <c r="B64" s="31" t="s">
        <v>92</v>
      </c>
      <c r="C64" s="32"/>
      <c r="D64" s="32"/>
      <c r="E64" s="32"/>
      <c r="F64" s="32">
        <v>100</v>
      </c>
      <c r="G64" s="32">
        <v>0</v>
      </c>
      <c r="H64" s="32">
        <f t="shared" si="14"/>
        <v>-100</v>
      </c>
    </row>
    <row r="65" spans="1:9" x14ac:dyDescent="0.3">
      <c r="A65" s="29" t="s">
        <v>789</v>
      </c>
      <c r="B65" s="29" t="s">
        <v>93</v>
      </c>
      <c r="C65" s="30"/>
      <c r="D65" s="30"/>
      <c r="E65" s="30"/>
      <c r="F65" s="30">
        <f>SUM(F66:F69)</f>
        <v>7400</v>
      </c>
      <c r="G65" s="30">
        <f t="shared" ref="G65:H65" si="15">SUM(G66:G69)</f>
        <v>400</v>
      </c>
      <c r="H65" s="30">
        <f t="shared" si="15"/>
        <v>-7000</v>
      </c>
    </row>
    <row r="66" spans="1:9" x14ac:dyDescent="0.3">
      <c r="A66" s="31">
        <v>10901</v>
      </c>
      <c r="B66" s="31" t="s">
        <v>94</v>
      </c>
      <c r="C66" s="32"/>
      <c r="D66" s="32"/>
      <c r="E66" s="32"/>
      <c r="F66" s="32">
        <v>250</v>
      </c>
      <c r="G66" s="32">
        <v>0</v>
      </c>
      <c r="H66" s="32">
        <f>G66-F66</f>
        <v>-250</v>
      </c>
    </row>
    <row r="67" spans="1:9" x14ac:dyDescent="0.3">
      <c r="A67" s="31">
        <v>10902</v>
      </c>
      <c r="B67" s="31" t="s">
        <v>95</v>
      </c>
      <c r="C67" s="32"/>
      <c r="D67" s="32"/>
      <c r="E67" s="32"/>
      <c r="F67" s="32">
        <v>150</v>
      </c>
      <c r="G67" s="32">
        <v>0</v>
      </c>
      <c r="H67" s="32">
        <f t="shared" ref="H67:H69" si="16">G67-F67</f>
        <v>-150</v>
      </c>
    </row>
    <row r="68" spans="1:9" x14ac:dyDescent="0.3">
      <c r="A68" s="31">
        <v>10903</v>
      </c>
      <c r="B68" s="31" t="s">
        <v>96</v>
      </c>
      <c r="C68" s="32"/>
      <c r="D68" s="32"/>
      <c r="E68" s="32"/>
      <c r="F68" s="32">
        <v>2000</v>
      </c>
      <c r="G68" s="32">
        <v>400</v>
      </c>
      <c r="H68" s="32">
        <f t="shared" si="16"/>
        <v>-1600</v>
      </c>
    </row>
    <row r="69" spans="1:9" ht="15" thickBot="1" x14ac:dyDescent="0.35">
      <c r="A69" s="31">
        <v>10904</v>
      </c>
      <c r="B69" s="31" t="s">
        <v>97</v>
      </c>
      <c r="C69" s="32"/>
      <c r="D69" s="32"/>
      <c r="E69" s="32"/>
      <c r="F69" s="32">
        <v>5000</v>
      </c>
      <c r="G69" s="32">
        <v>0</v>
      </c>
      <c r="H69" s="32">
        <f t="shared" si="16"/>
        <v>-5000</v>
      </c>
    </row>
    <row r="70" spans="1:9" ht="16.2" thickBot="1" x14ac:dyDescent="0.35">
      <c r="A70" s="24">
        <v>2</v>
      </c>
      <c r="B70" s="27" t="s">
        <v>98</v>
      </c>
      <c r="C70" s="28"/>
      <c r="D70" s="28"/>
      <c r="E70" s="25"/>
      <c r="F70" s="28">
        <f>F71+F76</f>
        <v>85991.52</v>
      </c>
      <c r="G70" s="28">
        <f t="shared" ref="G70:H70" si="17">G71+G76</f>
        <v>77340</v>
      </c>
      <c r="H70" s="25">
        <f t="shared" si="17"/>
        <v>-8651.52</v>
      </c>
    </row>
    <row r="71" spans="1:9" x14ac:dyDescent="0.3">
      <c r="A71" s="29" t="s">
        <v>790</v>
      </c>
      <c r="B71" s="29" t="s">
        <v>12</v>
      </c>
      <c r="C71" s="30"/>
      <c r="D71" s="30"/>
      <c r="E71" s="30"/>
      <c r="F71" s="30">
        <f>SUM(F72:F75)</f>
        <v>49150</v>
      </c>
      <c r="G71" s="30">
        <f t="shared" ref="G71:H71" si="18">SUM(G72:G75)</f>
        <v>40000</v>
      </c>
      <c r="H71" s="30">
        <f t="shared" si="18"/>
        <v>-9150</v>
      </c>
    </row>
    <row r="72" spans="1:9" x14ac:dyDescent="0.3">
      <c r="A72" s="31">
        <v>20101</v>
      </c>
      <c r="B72" s="31" t="s">
        <v>99</v>
      </c>
      <c r="C72" s="32"/>
      <c r="D72" s="32"/>
      <c r="E72" s="32"/>
      <c r="F72" s="32">
        <v>500</v>
      </c>
      <c r="G72" s="32">
        <v>0</v>
      </c>
      <c r="H72" s="32">
        <f>G72-F72</f>
        <v>-500</v>
      </c>
    </row>
    <row r="73" spans="1:9" x14ac:dyDescent="0.3">
      <c r="A73" s="31">
        <v>20102</v>
      </c>
      <c r="B73" s="31" t="s">
        <v>100</v>
      </c>
      <c r="C73" s="32"/>
      <c r="D73" s="32"/>
      <c r="E73" s="32"/>
      <c r="F73" s="32">
        <v>500</v>
      </c>
      <c r="G73" s="32">
        <v>0</v>
      </c>
      <c r="H73" s="32">
        <f t="shared" ref="H73:H75" si="19">G73-F73</f>
        <v>-500</v>
      </c>
    </row>
    <row r="74" spans="1:9" x14ac:dyDescent="0.3">
      <c r="A74" s="31">
        <v>20103</v>
      </c>
      <c r="B74" s="31" t="s">
        <v>101</v>
      </c>
      <c r="C74" s="32"/>
      <c r="D74" s="32"/>
      <c r="E74" s="32"/>
      <c r="F74" s="32">
        <v>150</v>
      </c>
      <c r="G74" s="32">
        <v>0</v>
      </c>
      <c r="H74" s="32">
        <f t="shared" si="19"/>
        <v>-150</v>
      </c>
      <c r="I74" s="34"/>
    </row>
    <row r="75" spans="1:9" x14ac:dyDescent="0.3">
      <c r="A75" s="31">
        <v>20104</v>
      </c>
      <c r="B75" s="31" t="s">
        <v>102</v>
      </c>
      <c r="C75" s="32"/>
      <c r="D75" s="32"/>
      <c r="E75" s="32"/>
      <c r="F75" s="32">
        <v>48000</v>
      </c>
      <c r="G75" s="32">
        <v>40000</v>
      </c>
      <c r="H75" s="32">
        <f t="shared" si="19"/>
        <v>-8000</v>
      </c>
      <c r="I75" s="34"/>
    </row>
    <row r="76" spans="1:9" x14ac:dyDescent="0.3">
      <c r="A76" s="29" t="s">
        <v>791</v>
      </c>
      <c r="B76" s="29" t="s">
        <v>14</v>
      </c>
      <c r="C76" s="30"/>
      <c r="D76" s="30"/>
      <c r="E76" s="30"/>
      <c r="F76" s="30">
        <f>SUM(F77:F90)</f>
        <v>36841.520000000004</v>
      </c>
      <c r="G76" s="30">
        <f t="shared" ref="G76:H76" si="20">SUM(G77:G90)</f>
        <v>37340</v>
      </c>
      <c r="H76" s="30">
        <f t="shared" si="20"/>
        <v>498.47999999999956</v>
      </c>
    </row>
    <row r="77" spans="1:9" x14ac:dyDescent="0.3">
      <c r="A77" s="31">
        <v>20201</v>
      </c>
      <c r="B77" s="31" t="s">
        <v>103</v>
      </c>
      <c r="C77" s="32"/>
      <c r="D77" s="32"/>
      <c r="E77" s="32"/>
      <c r="F77" s="32">
        <v>200</v>
      </c>
      <c r="G77" s="32">
        <v>0</v>
      </c>
      <c r="H77" s="32">
        <f>G77-F77</f>
        <v>-200</v>
      </c>
    </row>
    <row r="78" spans="1:9" x14ac:dyDescent="0.3">
      <c r="A78" s="31">
        <v>20202</v>
      </c>
      <c r="B78" s="31" t="s">
        <v>104</v>
      </c>
      <c r="C78" s="32"/>
      <c r="D78" s="32"/>
      <c r="E78" s="32"/>
      <c r="F78" s="32">
        <v>0</v>
      </c>
      <c r="G78" s="32">
        <v>29840</v>
      </c>
      <c r="H78" s="32">
        <f t="shared" ref="H78:H90" si="21">G78-F78</f>
        <v>29840</v>
      </c>
    </row>
    <row r="79" spans="1:9" x14ac:dyDescent="0.3">
      <c r="A79" s="31">
        <v>20203</v>
      </c>
      <c r="B79" s="31" t="s">
        <v>105</v>
      </c>
      <c r="C79" s="32"/>
      <c r="D79" s="32"/>
      <c r="E79" s="32"/>
      <c r="F79" s="32">
        <v>2000</v>
      </c>
      <c r="G79" s="32">
        <v>2000</v>
      </c>
      <c r="H79" s="32">
        <f t="shared" si="21"/>
        <v>0</v>
      </c>
    </row>
    <row r="80" spans="1:9" x14ac:dyDescent="0.3">
      <c r="A80" s="31">
        <v>20204</v>
      </c>
      <c r="B80" s="31" t="s">
        <v>106</v>
      </c>
      <c r="C80" s="32"/>
      <c r="D80" s="32"/>
      <c r="E80" s="32"/>
      <c r="F80" s="32">
        <v>750</v>
      </c>
      <c r="G80" s="32">
        <v>0</v>
      </c>
      <c r="H80" s="32">
        <f t="shared" si="21"/>
        <v>-750</v>
      </c>
    </row>
    <row r="81" spans="1:8" x14ac:dyDescent="0.3">
      <c r="A81" s="31">
        <v>20205</v>
      </c>
      <c r="B81" s="31" t="s">
        <v>107</v>
      </c>
      <c r="C81" s="32"/>
      <c r="D81" s="32"/>
      <c r="E81" s="32"/>
      <c r="F81" s="32">
        <v>500</v>
      </c>
      <c r="G81" s="32">
        <v>0</v>
      </c>
      <c r="H81" s="32">
        <f t="shared" si="21"/>
        <v>-500</v>
      </c>
    </row>
    <row r="82" spans="1:8" x14ac:dyDescent="0.3">
      <c r="A82" s="31">
        <v>20206</v>
      </c>
      <c r="B82" s="31" t="s">
        <v>108</v>
      </c>
      <c r="C82" s="32"/>
      <c r="D82" s="32"/>
      <c r="E82" s="32"/>
      <c r="F82" s="32">
        <v>6500</v>
      </c>
      <c r="G82" s="32">
        <v>0</v>
      </c>
      <c r="H82" s="32">
        <f t="shared" si="21"/>
        <v>-6500</v>
      </c>
    </row>
    <row r="83" spans="1:8" x14ac:dyDescent="0.3">
      <c r="A83" s="31">
        <v>20207</v>
      </c>
      <c r="B83" s="31" t="s">
        <v>109</v>
      </c>
      <c r="C83" s="32"/>
      <c r="D83" s="32"/>
      <c r="E83" s="32"/>
      <c r="F83" s="32">
        <v>250</v>
      </c>
      <c r="G83" s="32">
        <v>0</v>
      </c>
      <c r="H83" s="32">
        <f t="shared" si="21"/>
        <v>-250</v>
      </c>
    </row>
    <row r="84" spans="1:8" x14ac:dyDescent="0.3">
      <c r="A84" s="31">
        <v>20208</v>
      </c>
      <c r="B84" s="31" t="s">
        <v>110</v>
      </c>
      <c r="C84" s="32"/>
      <c r="D84" s="32"/>
      <c r="E84" s="32"/>
      <c r="F84" s="32">
        <v>941.52</v>
      </c>
      <c r="G84" s="32">
        <v>0</v>
      </c>
      <c r="H84" s="32">
        <f t="shared" si="21"/>
        <v>-941.52</v>
      </c>
    </row>
    <row r="85" spans="1:8" x14ac:dyDescent="0.3">
      <c r="A85" s="31">
        <v>20209</v>
      </c>
      <c r="B85" s="31" t="s">
        <v>111</v>
      </c>
      <c r="C85" s="32"/>
      <c r="D85" s="32"/>
      <c r="E85" s="32"/>
      <c r="F85" s="32">
        <v>5500</v>
      </c>
      <c r="G85" s="32">
        <v>5500</v>
      </c>
      <c r="H85" s="32">
        <f t="shared" si="21"/>
        <v>0</v>
      </c>
    </row>
    <row r="86" spans="1:8" x14ac:dyDescent="0.3">
      <c r="A86" s="31">
        <v>20210</v>
      </c>
      <c r="B86" s="31" t="s">
        <v>112</v>
      </c>
      <c r="C86" s="32"/>
      <c r="D86" s="32"/>
      <c r="E86" s="32"/>
      <c r="F86" s="32">
        <v>1250</v>
      </c>
      <c r="G86" s="32">
        <v>0</v>
      </c>
      <c r="H86" s="32">
        <f t="shared" si="21"/>
        <v>-1250</v>
      </c>
    </row>
    <row r="87" spans="1:8" x14ac:dyDescent="0.3">
      <c r="A87" s="31">
        <v>20211</v>
      </c>
      <c r="B87" s="31" t="s">
        <v>113</v>
      </c>
      <c r="C87" s="32"/>
      <c r="D87" s="32"/>
      <c r="E87" s="32"/>
      <c r="F87" s="32">
        <v>500</v>
      </c>
      <c r="G87" s="32">
        <v>0</v>
      </c>
      <c r="H87" s="32">
        <f t="shared" si="21"/>
        <v>-500</v>
      </c>
    </row>
    <row r="88" spans="1:8" x14ac:dyDescent="0.3">
      <c r="A88" s="31">
        <v>20212</v>
      </c>
      <c r="B88" s="31" t="s">
        <v>114</v>
      </c>
      <c r="C88" s="32"/>
      <c r="D88" s="32"/>
      <c r="E88" s="32"/>
      <c r="F88" s="32">
        <v>1200</v>
      </c>
      <c r="G88" s="32">
        <v>0</v>
      </c>
      <c r="H88" s="32">
        <f t="shared" si="21"/>
        <v>-1200</v>
      </c>
    </row>
    <row r="89" spans="1:8" x14ac:dyDescent="0.3">
      <c r="A89" s="31">
        <v>20213</v>
      </c>
      <c r="B89" s="31" t="s">
        <v>115</v>
      </c>
      <c r="C89" s="32"/>
      <c r="D89" s="32"/>
      <c r="E89" s="32"/>
      <c r="F89" s="32">
        <v>16500</v>
      </c>
      <c r="G89" s="32">
        <v>0</v>
      </c>
      <c r="H89" s="32">
        <f t="shared" si="21"/>
        <v>-16500</v>
      </c>
    </row>
    <row r="90" spans="1:8" ht="15" thickBot="1" x14ac:dyDescent="0.35">
      <c r="A90" s="31">
        <v>20214</v>
      </c>
      <c r="B90" s="31" t="s">
        <v>116</v>
      </c>
      <c r="C90" s="32"/>
      <c r="D90" s="32"/>
      <c r="E90" s="32"/>
      <c r="F90" s="32">
        <v>750</v>
      </c>
      <c r="G90" s="32">
        <v>0</v>
      </c>
      <c r="H90" s="32">
        <f t="shared" si="21"/>
        <v>-750</v>
      </c>
    </row>
    <row r="91" spans="1:8" ht="16.2" thickBot="1" x14ac:dyDescent="0.35">
      <c r="A91" s="24">
        <v>3</v>
      </c>
      <c r="B91" s="27" t="s">
        <v>16</v>
      </c>
      <c r="C91" s="28"/>
      <c r="D91" s="28"/>
      <c r="E91" s="25"/>
      <c r="F91" s="28">
        <f>F92+F99+F106+F116+F124+F128</f>
        <v>570650</v>
      </c>
      <c r="G91" s="28">
        <f>G92+G99+G106+G116+G124+G128</f>
        <v>495650</v>
      </c>
      <c r="H91" s="25">
        <f>H92+H99+H106+H116+H124+H128</f>
        <v>-75000</v>
      </c>
    </row>
    <row r="92" spans="1:8" x14ac:dyDescent="0.3">
      <c r="A92" s="29" t="s">
        <v>792</v>
      </c>
      <c r="B92" s="29" t="s">
        <v>117</v>
      </c>
      <c r="C92" s="30"/>
      <c r="D92" s="30"/>
      <c r="E92" s="30"/>
      <c r="F92" s="30">
        <f>SUM(F93:F98)</f>
        <v>94300</v>
      </c>
      <c r="G92" s="30">
        <f t="shared" ref="G92:H92" si="22">SUM(G93:G98)</f>
        <v>84300</v>
      </c>
      <c r="H92" s="30">
        <f t="shared" si="22"/>
        <v>-10000</v>
      </c>
    </row>
    <row r="93" spans="1:8" x14ac:dyDescent="0.3">
      <c r="A93" s="31">
        <v>30101</v>
      </c>
      <c r="B93" s="31" t="s">
        <v>118</v>
      </c>
      <c r="C93" s="32"/>
      <c r="D93" s="32"/>
      <c r="E93" s="32"/>
      <c r="F93" s="32">
        <v>40000</v>
      </c>
      <c r="G93" s="32">
        <v>12000</v>
      </c>
      <c r="H93" s="32">
        <f>G93-F93</f>
        <v>-28000</v>
      </c>
    </row>
    <row r="94" spans="1:8" x14ac:dyDescent="0.3">
      <c r="A94" s="31">
        <v>30102</v>
      </c>
      <c r="B94" s="31" t="s">
        <v>122</v>
      </c>
      <c r="C94" s="32"/>
      <c r="D94" s="32"/>
      <c r="E94" s="32"/>
      <c r="F94" s="32">
        <v>2400</v>
      </c>
      <c r="G94" s="32">
        <v>2400</v>
      </c>
      <c r="H94" s="32">
        <f t="shared" ref="H94:H98" si="23">G94-F94</f>
        <v>0</v>
      </c>
    </row>
    <row r="95" spans="1:8" x14ac:dyDescent="0.3">
      <c r="A95" s="31">
        <v>30103</v>
      </c>
      <c r="B95" s="31" t="s">
        <v>669</v>
      </c>
      <c r="C95" s="32"/>
      <c r="D95" s="32"/>
      <c r="E95" s="32"/>
      <c r="F95" s="32">
        <v>2400</v>
      </c>
      <c r="G95" s="32">
        <v>2400</v>
      </c>
      <c r="H95" s="32">
        <f t="shared" si="23"/>
        <v>0</v>
      </c>
    </row>
    <row r="96" spans="1:8" x14ac:dyDescent="0.3">
      <c r="A96" s="31">
        <v>30104</v>
      </c>
      <c r="B96" s="31" t="s">
        <v>794</v>
      </c>
      <c r="C96" s="32"/>
      <c r="D96" s="32"/>
      <c r="E96" s="32"/>
      <c r="F96" s="32">
        <v>47500</v>
      </c>
      <c r="G96" s="32">
        <v>47500</v>
      </c>
      <c r="H96" s="32">
        <f t="shared" si="23"/>
        <v>0</v>
      </c>
    </row>
    <row r="97" spans="1:8" x14ac:dyDescent="0.3">
      <c r="A97" s="31">
        <v>30105</v>
      </c>
      <c r="B97" s="31" t="s">
        <v>759</v>
      </c>
      <c r="C97" s="32"/>
      <c r="D97" s="32"/>
      <c r="E97" s="32"/>
      <c r="F97" s="32">
        <v>2000</v>
      </c>
      <c r="G97" s="32">
        <v>1500</v>
      </c>
      <c r="H97" s="32">
        <f t="shared" si="23"/>
        <v>-500</v>
      </c>
    </row>
    <row r="98" spans="1:8" x14ac:dyDescent="0.3">
      <c r="A98" s="31">
        <v>30106</v>
      </c>
      <c r="B98" s="31" t="s">
        <v>761</v>
      </c>
      <c r="C98" s="32"/>
      <c r="D98" s="32"/>
      <c r="E98" s="32"/>
      <c r="F98" s="32">
        <v>0</v>
      </c>
      <c r="G98" s="32">
        <v>18500</v>
      </c>
      <c r="H98" s="32">
        <f t="shared" si="23"/>
        <v>18500</v>
      </c>
    </row>
    <row r="99" spans="1:8" x14ac:dyDescent="0.3">
      <c r="A99" s="29" t="s">
        <v>793</v>
      </c>
      <c r="B99" s="29" t="s">
        <v>814</v>
      </c>
      <c r="C99" s="30"/>
      <c r="D99" s="30"/>
      <c r="E99" s="30"/>
      <c r="F99" s="30">
        <f>SUM(F100:F105)</f>
        <v>109875</v>
      </c>
      <c r="G99" s="30">
        <f>SUM(G100:G105)</f>
        <v>97875</v>
      </c>
      <c r="H99" s="30">
        <f>SUM(H100:H105)</f>
        <v>-12000</v>
      </c>
    </row>
    <row r="100" spans="1:8" x14ac:dyDescent="0.3">
      <c r="A100" s="31">
        <v>30201</v>
      </c>
      <c r="B100" s="31" t="s">
        <v>118</v>
      </c>
      <c r="C100" s="33"/>
      <c r="D100" s="33"/>
      <c r="E100" s="32"/>
      <c r="F100" s="33">
        <v>40000</v>
      </c>
      <c r="G100" s="33">
        <v>30000</v>
      </c>
      <c r="H100" s="32">
        <f>G100-F100</f>
        <v>-10000</v>
      </c>
    </row>
    <row r="101" spans="1:8" x14ac:dyDescent="0.3">
      <c r="A101" s="31">
        <v>30202</v>
      </c>
      <c r="B101" s="31" t="s">
        <v>122</v>
      </c>
      <c r="C101" s="33"/>
      <c r="D101" s="33"/>
      <c r="E101" s="32"/>
      <c r="F101" s="33">
        <v>20000</v>
      </c>
      <c r="G101" s="33">
        <v>18000</v>
      </c>
      <c r="H101" s="32">
        <f t="shared" ref="H101:H105" si="24">G101-F101</f>
        <v>-2000</v>
      </c>
    </row>
    <row r="102" spans="1:8" x14ac:dyDescent="0.3">
      <c r="A102" s="31">
        <v>30203</v>
      </c>
      <c r="B102" s="31" t="s">
        <v>669</v>
      </c>
      <c r="C102" s="33"/>
      <c r="D102" s="33"/>
      <c r="E102" s="32"/>
      <c r="F102" s="33">
        <v>2500</v>
      </c>
      <c r="G102" s="33">
        <v>2500</v>
      </c>
      <c r="H102" s="32">
        <f>G102-F102</f>
        <v>0</v>
      </c>
    </row>
    <row r="103" spans="1:8" x14ac:dyDescent="0.3">
      <c r="A103" s="31">
        <v>30204</v>
      </c>
      <c r="B103" s="31" t="s">
        <v>794</v>
      </c>
      <c r="C103" s="33"/>
      <c r="D103" s="33"/>
      <c r="E103" s="32"/>
      <c r="F103" s="33">
        <v>36750</v>
      </c>
      <c r="G103" s="33">
        <v>36750</v>
      </c>
      <c r="H103" s="32">
        <f t="shared" si="24"/>
        <v>0</v>
      </c>
    </row>
    <row r="104" spans="1:8" x14ac:dyDescent="0.3">
      <c r="A104" s="31">
        <v>30205</v>
      </c>
      <c r="B104" s="31" t="s">
        <v>759</v>
      </c>
      <c r="C104" s="33"/>
      <c r="D104" s="33"/>
      <c r="E104" s="32"/>
      <c r="F104" s="33">
        <v>2625</v>
      </c>
      <c r="G104" s="33">
        <v>2625</v>
      </c>
      <c r="H104" s="32">
        <f t="shared" si="24"/>
        <v>0</v>
      </c>
    </row>
    <row r="105" spans="1:8" x14ac:dyDescent="0.3">
      <c r="A105" s="31">
        <v>30206</v>
      </c>
      <c r="B105" s="31" t="s">
        <v>760</v>
      </c>
      <c r="C105" s="33"/>
      <c r="D105" s="33"/>
      <c r="E105" s="32"/>
      <c r="F105" s="33">
        <v>8000</v>
      </c>
      <c r="G105" s="33">
        <v>8000</v>
      </c>
      <c r="H105" s="32">
        <f t="shared" si="24"/>
        <v>0</v>
      </c>
    </row>
    <row r="106" spans="1:8" x14ac:dyDescent="0.3">
      <c r="A106" s="29" t="s">
        <v>795</v>
      </c>
      <c r="B106" s="29" t="s">
        <v>124</v>
      </c>
      <c r="C106" s="30"/>
      <c r="D106" s="30"/>
      <c r="E106" s="30"/>
      <c r="F106" s="30">
        <f>SUM(F107:F115)</f>
        <v>181250</v>
      </c>
      <c r="G106" s="30">
        <f>SUM(G107:G115)</f>
        <v>149250</v>
      </c>
      <c r="H106" s="30">
        <f>SUM(H107:H115)</f>
        <v>-32000</v>
      </c>
    </row>
    <row r="107" spans="1:8" x14ac:dyDescent="0.3">
      <c r="A107" s="31">
        <v>30301</v>
      </c>
      <c r="B107" s="31" t="s">
        <v>118</v>
      </c>
      <c r="C107" s="32"/>
      <c r="D107" s="32"/>
      <c r="E107" s="32"/>
      <c r="F107" s="32">
        <v>39150</v>
      </c>
      <c r="G107" s="32">
        <v>37550</v>
      </c>
      <c r="H107" s="32">
        <f>G107-F107</f>
        <v>-1600</v>
      </c>
    </row>
    <row r="108" spans="1:8" x14ac:dyDescent="0.3">
      <c r="A108" s="31">
        <v>30302</v>
      </c>
      <c r="B108" s="31" t="s">
        <v>757</v>
      </c>
      <c r="C108" s="32"/>
      <c r="D108" s="32"/>
      <c r="E108" s="32"/>
      <c r="F108" s="32">
        <v>12000</v>
      </c>
      <c r="G108" s="32">
        <v>9500</v>
      </c>
      <c r="H108" s="32">
        <f t="shared" ref="H108:H115" si="25">G108-F108</f>
        <v>-2500</v>
      </c>
    </row>
    <row r="109" spans="1:8" x14ac:dyDescent="0.3">
      <c r="A109" s="31">
        <v>30303</v>
      </c>
      <c r="B109" s="31" t="s">
        <v>758</v>
      </c>
      <c r="C109" s="32"/>
      <c r="D109" s="32"/>
      <c r="E109" s="32"/>
      <c r="F109" s="32">
        <v>10000</v>
      </c>
      <c r="G109" s="32">
        <v>8000</v>
      </c>
      <c r="H109" s="32">
        <f>G109-F109</f>
        <v>-2000</v>
      </c>
    </row>
    <row r="110" spans="1:8" x14ac:dyDescent="0.3">
      <c r="A110" s="31">
        <v>30304</v>
      </c>
      <c r="B110" s="31" t="s">
        <v>796</v>
      </c>
      <c r="C110" s="32"/>
      <c r="D110" s="32"/>
      <c r="E110" s="32"/>
      <c r="F110" s="32">
        <v>80000</v>
      </c>
      <c r="G110" s="32">
        <v>63900</v>
      </c>
      <c r="H110" s="32">
        <f t="shared" si="25"/>
        <v>-16100</v>
      </c>
    </row>
    <row r="111" spans="1:8" x14ac:dyDescent="0.3">
      <c r="A111" s="31">
        <v>30305</v>
      </c>
      <c r="B111" s="31" t="s">
        <v>759</v>
      </c>
      <c r="C111" s="32"/>
      <c r="D111" s="32"/>
      <c r="E111" s="32"/>
      <c r="F111" s="32">
        <v>8100</v>
      </c>
      <c r="G111" s="32">
        <v>8100</v>
      </c>
      <c r="H111" s="32">
        <f t="shared" si="25"/>
        <v>0</v>
      </c>
    </row>
    <row r="112" spans="1:8" x14ac:dyDescent="0.3">
      <c r="A112" s="31">
        <v>30306</v>
      </c>
      <c r="B112" s="31" t="s">
        <v>760</v>
      </c>
      <c r="C112" s="32"/>
      <c r="D112" s="32"/>
      <c r="E112" s="32"/>
      <c r="F112" s="32">
        <v>25000</v>
      </c>
      <c r="G112" s="32">
        <v>10000</v>
      </c>
      <c r="H112" s="32">
        <f t="shared" si="25"/>
        <v>-15000</v>
      </c>
    </row>
    <row r="113" spans="1:8" x14ac:dyDescent="0.3">
      <c r="A113" s="31">
        <v>30307</v>
      </c>
      <c r="B113" s="31" t="s">
        <v>119</v>
      </c>
      <c r="C113" s="32"/>
      <c r="D113" s="32"/>
      <c r="E113" s="32"/>
      <c r="F113" s="32">
        <v>2000</v>
      </c>
      <c r="G113" s="32">
        <v>2000</v>
      </c>
      <c r="H113" s="32">
        <f t="shared" si="25"/>
        <v>0</v>
      </c>
    </row>
    <row r="114" spans="1:8" x14ac:dyDescent="0.3">
      <c r="A114" s="31">
        <v>30308</v>
      </c>
      <c r="B114" s="31" t="s">
        <v>120</v>
      </c>
      <c r="C114" s="32"/>
      <c r="D114" s="32"/>
      <c r="E114" s="32"/>
      <c r="F114" s="32">
        <v>5000</v>
      </c>
      <c r="G114" s="32">
        <v>5000</v>
      </c>
      <c r="H114" s="32">
        <f t="shared" si="25"/>
        <v>0</v>
      </c>
    </row>
    <row r="115" spans="1:8" x14ac:dyDescent="0.3">
      <c r="A115" s="31">
        <v>30309</v>
      </c>
      <c r="B115" s="31" t="s">
        <v>125</v>
      </c>
      <c r="C115" s="32"/>
      <c r="D115" s="32"/>
      <c r="E115" s="32"/>
      <c r="F115" s="32">
        <v>0</v>
      </c>
      <c r="G115" s="32">
        <v>5200</v>
      </c>
      <c r="H115" s="32">
        <f t="shared" si="25"/>
        <v>5200</v>
      </c>
    </row>
    <row r="116" spans="1:8" x14ac:dyDescent="0.3">
      <c r="A116" s="29" t="s">
        <v>797</v>
      </c>
      <c r="B116" s="29" t="s">
        <v>126</v>
      </c>
      <c r="C116" s="30"/>
      <c r="D116" s="30"/>
      <c r="E116" s="30"/>
      <c r="F116" s="30">
        <f>SUM(F117:F123)</f>
        <v>45225</v>
      </c>
      <c r="G116" s="30">
        <f>SUM(G117:G123)</f>
        <v>39225</v>
      </c>
      <c r="H116" s="30">
        <f>SUM(H117:H123)</f>
        <v>-6000</v>
      </c>
    </row>
    <row r="117" spans="1:8" x14ac:dyDescent="0.3">
      <c r="A117" s="31">
        <v>30401</v>
      </c>
      <c r="B117" s="31" t="s">
        <v>118</v>
      </c>
      <c r="C117" s="32"/>
      <c r="D117" s="32"/>
      <c r="E117" s="32"/>
      <c r="F117" s="32">
        <v>5000</v>
      </c>
      <c r="G117" s="32">
        <v>3500</v>
      </c>
      <c r="H117" s="32">
        <f>G117-F117</f>
        <v>-1500</v>
      </c>
    </row>
    <row r="118" spans="1:8" x14ac:dyDescent="0.3">
      <c r="A118" s="31">
        <v>30402</v>
      </c>
      <c r="B118" s="31" t="s">
        <v>757</v>
      </c>
      <c r="C118" s="32"/>
      <c r="D118" s="32"/>
      <c r="E118" s="32"/>
      <c r="F118" s="32">
        <v>5000</v>
      </c>
      <c r="G118" s="32">
        <v>3000</v>
      </c>
      <c r="H118" s="32">
        <f t="shared" ref="H118:H123" si="26">G118-F118</f>
        <v>-2000</v>
      </c>
    </row>
    <row r="119" spans="1:8" x14ac:dyDescent="0.3">
      <c r="A119" s="31">
        <v>30403</v>
      </c>
      <c r="B119" s="31" t="s">
        <v>758</v>
      </c>
      <c r="C119" s="32"/>
      <c r="D119" s="32"/>
      <c r="E119" s="32"/>
      <c r="F119" s="32">
        <v>3500</v>
      </c>
      <c r="G119" s="32">
        <v>2500</v>
      </c>
      <c r="H119" s="32">
        <f>G119-F119</f>
        <v>-1000</v>
      </c>
    </row>
    <row r="120" spans="1:8" x14ac:dyDescent="0.3">
      <c r="A120" s="31">
        <v>30404</v>
      </c>
      <c r="B120" s="31" t="s">
        <v>796</v>
      </c>
      <c r="C120" s="32"/>
      <c r="D120" s="32"/>
      <c r="E120" s="32"/>
      <c r="F120" s="32">
        <v>28500</v>
      </c>
      <c r="G120" s="32">
        <f>F120/10*9</f>
        <v>25650</v>
      </c>
      <c r="H120" s="32">
        <f t="shared" si="26"/>
        <v>-2850</v>
      </c>
    </row>
    <row r="121" spans="1:8" x14ac:dyDescent="0.3">
      <c r="A121" s="31">
        <v>30405</v>
      </c>
      <c r="B121" s="31" t="s">
        <v>759</v>
      </c>
      <c r="C121" s="32"/>
      <c r="D121" s="32"/>
      <c r="E121" s="32"/>
      <c r="F121" s="32">
        <v>1000</v>
      </c>
      <c r="G121" s="32">
        <v>450</v>
      </c>
      <c r="H121" s="32">
        <f t="shared" si="26"/>
        <v>-550</v>
      </c>
    </row>
    <row r="122" spans="1:8" x14ac:dyDescent="0.3">
      <c r="A122" s="31">
        <v>30406</v>
      </c>
      <c r="B122" s="31" t="s">
        <v>127</v>
      </c>
      <c r="C122" s="32"/>
      <c r="D122" s="32"/>
      <c r="E122" s="32"/>
      <c r="F122" s="32">
        <v>2225</v>
      </c>
      <c r="G122" s="32">
        <v>750</v>
      </c>
      <c r="H122" s="32">
        <f t="shared" si="26"/>
        <v>-1475</v>
      </c>
    </row>
    <row r="123" spans="1:8" x14ac:dyDescent="0.3">
      <c r="A123" s="31">
        <v>30407</v>
      </c>
      <c r="B123" s="31" t="s">
        <v>125</v>
      </c>
      <c r="C123" s="32"/>
      <c r="D123" s="32"/>
      <c r="E123" s="32"/>
      <c r="F123" s="32"/>
      <c r="G123" s="32">
        <v>3375</v>
      </c>
      <c r="H123" s="32">
        <f t="shared" si="26"/>
        <v>3375</v>
      </c>
    </row>
    <row r="124" spans="1:8" x14ac:dyDescent="0.3">
      <c r="A124" s="29" t="s">
        <v>798</v>
      </c>
      <c r="B124" s="29" t="s">
        <v>128</v>
      </c>
      <c r="C124" s="30"/>
      <c r="D124" s="30"/>
      <c r="E124" s="30"/>
      <c r="F124" s="30">
        <f>SUM(F125:F127)</f>
        <v>40000</v>
      </c>
      <c r="G124" s="30">
        <f t="shared" ref="G124:H124" si="27">SUM(G125:G127)</f>
        <v>25000</v>
      </c>
      <c r="H124" s="30">
        <f t="shared" si="27"/>
        <v>-15000</v>
      </c>
    </row>
    <row r="125" spans="1:8" x14ac:dyDescent="0.3">
      <c r="A125" s="31">
        <v>30501</v>
      </c>
      <c r="B125" s="31" t="s">
        <v>129</v>
      </c>
      <c r="C125" s="32"/>
      <c r="D125" s="32"/>
      <c r="E125" s="32"/>
      <c r="F125" s="32">
        <v>0</v>
      </c>
      <c r="G125" s="32">
        <v>0</v>
      </c>
      <c r="H125" s="32">
        <f>G125-F125</f>
        <v>0</v>
      </c>
    </row>
    <row r="126" spans="1:8" x14ac:dyDescent="0.3">
      <c r="A126" s="31">
        <v>30502</v>
      </c>
      <c r="B126" s="31" t="s">
        <v>121</v>
      </c>
      <c r="C126" s="32"/>
      <c r="D126" s="32"/>
      <c r="E126" s="32"/>
      <c r="F126" s="32">
        <v>15000</v>
      </c>
      <c r="G126" s="32">
        <v>0</v>
      </c>
      <c r="H126" s="32">
        <f t="shared" ref="H126:H127" si="28">G126-F126</f>
        <v>-15000</v>
      </c>
    </row>
    <row r="127" spans="1:8" x14ac:dyDescent="0.3">
      <c r="A127" s="31">
        <v>30503</v>
      </c>
      <c r="B127" s="31" t="s">
        <v>130</v>
      </c>
      <c r="C127" s="32"/>
      <c r="D127" s="32"/>
      <c r="E127" s="32"/>
      <c r="F127" s="32">
        <v>25000</v>
      </c>
      <c r="G127" s="32">
        <v>25000</v>
      </c>
      <c r="H127" s="32">
        <f t="shared" si="28"/>
        <v>0</v>
      </c>
    </row>
    <row r="128" spans="1:8" x14ac:dyDescent="0.3">
      <c r="A128" s="29" t="s">
        <v>799</v>
      </c>
      <c r="B128" s="29" t="s">
        <v>131</v>
      </c>
      <c r="C128" s="30"/>
      <c r="D128" s="30"/>
      <c r="E128" s="30"/>
      <c r="F128" s="30">
        <f>SUM(F129)</f>
        <v>100000</v>
      </c>
      <c r="G128" s="30">
        <f t="shared" ref="G128:H128" si="29">SUM(G129)</f>
        <v>100000</v>
      </c>
      <c r="H128" s="30">
        <f t="shared" si="29"/>
        <v>0</v>
      </c>
    </row>
    <row r="129" spans="1:8" ht="15" thickBot="1" x14ac:dyDescent="0.35">
      <c r="A129" s="31">
        <v>30601</v>
      </c>
      <c r="B129" s="31" t="s">
        <v>132</v>
      </c>
      <c r="C129" s="32"/>
      <c r="D129" s="32"/>
      <c r="E129" s="32"/>
      <c r="F129" s="32">
        <v>100000</v>
      </c>
      <c r="G129" s="32">
        <v>100000</v>
      </c>
      <c r="H129" s="32">
        <f>G129-F129</f>
        <v>0</v>
      </c>
    </row>
    <row r="130" spans="1:8" ht="16.2" thickBot="1" x14ac:dyDescent="0.35">
      <c r="A130" s="24">
        <v>4</v>
      </c>
      <c r="B130" s="27" t="s">
        <v>133</v>
      </c>
      <c r="C130" s="28"/>
      <c r="D130" s="28"/>
      <c r="E130" s="25"/>
      <c r="F130" s="28">
        <f>F131+F136+F138+F148+F157+F166</f>
        <v>528550</v>
      </c>
      <c r="G130" s="28">
        <f t="shared" ref="G130:H130" si="30">G131+G136+G138+G148+G157+G166</f>
        <v>683350</v>
      </c>
      <c r="H130" s="25">
        <f t="shared" si="30"/>
        <v>154800</v>
      </c>
    </row>
    <row r="131" spans="1:8" x14ac:dyDescent="0.3">
      <c r="A131" s="29" t="s">
        <v>800</v>
      </c>
      <c r="B131" s="29" t="s">
        <v>134</v>
      </c>
      <c r="C131" s="30"/>
      <c r="D131" s="30"/>
      <c r="E131" s="30"/>
      <c r="F131" s="30">
        <f>SUM(F132:F135)</f>
        <v>299250</v>
      </c>
      <c r="G131" s="30">
        <f t="shared" ref="G131:H131" si="31">SUM(G132:G135)</f>
        <v>0</v>
      </c>
      <c r="H131" s="30">
        <f t="shared" si="31"/>
        <v>-299250</v>
      </c>
    </row>
    <row r="132" spans="1:8" x14ac:dyDescent="0.3">
      <c r="A132" s="31">
        <v>40101</v>
      </c>
      <c r="B132" s="31" t="s">
        <v>123</v>
      </c>
      <c r="C132" s="32"/>
      <c r="D132" s="32"/>
      <c r="E132" s="32"/>
      <c r="F132" s="32">
        <v>294000</v>
      </c>
      <c r="G132" s="32">
        <v>0</v>
      </c>
      <c r="H132" s="32">
        <f>G132-F132</f>
        <v>-294000</v>
      </c>
    </row>
    <row r="133" spans="1:8" x14ac:dyDescent="0.3">
      <c r="A133" s="31">
        <v>40102</v>
      </c>
      <c r="B133" s="31" t="s">
        <v>135</v>
      </c>
      <c r="C133" s="32"/>
      <c r="D133" s="32"/>
      <c r="E133" s="32"/>
      <c r="F133" s="32">
        <v>3500</v>
      </c>
      <c r="G133" s="32">
        <v>0</v>
      </c>
      <c r="H133" s="32">
        <f t="shared" ref="H133:H135" si="32">G133-F133</f>
        <v>-3500</v>
      </c>
    </row>
    <row r="134" spans="1:8" x14ac:dyDescent="0.3">
      <c r="A134" s="31">
        <v>40103</v>
      </c>
      <c r="B134" s="31" t="s">
        <v>136</v>
      </c>
      <c r="C134" s="32"/>
      <c r="D134" s="32"/>
      <c r="E134" s="32"/>
      <c r="F134" s="32">
        <v>1250</v>
      </c>
      <c r="G134" s="32">
        <v>0</v>
      </c>
      <c r="H134" s="32">
        <f t="shared" si="32"/>
        <v>-1250</v>
      </c>
    </row>
    <row r="135" spans="1:8" x14ac:dyDescent="0.3">
      <c r="A135" s="31">
        <v>40104</v>
      </c>
      <c r="B135" s="31" t="s">
        <v>137</v>
      </c>
      <c r="C135" s="32"/>
      <c r="D135" s="32"/>
      <c r="E135" s="32"/>
      <c r="F135" s="32">
        <v>500</v>
      </c>
      <c r="G135" s="32">
        <v>0</v>
      </c>
      <c r="H135" s="32">
        <f t="shared" si="32"/>
        <v>-500</v>
      </c>
    </row>
    <row r="136" spans="1:8" x14ac:dyDescent="0.3">
      <c r="A136" s="29" t="s">
        <v>801</v>
      </c>
      <c r="B136" s="29" t="s">
        <v>138</v>
      </c>
      <c r="C136" s="30"/>
      <c r="D136" s="30"/>
      <c r="E136" s="30"/>
      <c r="F136" s="30">
        <f>SUM(F137)</f>
        <v>3000</v>
      </c>
      <c r="G136" s="30">
        <f t="shared" ref="G136:H136" si="33">SUM(G137)</f>
        <v>0</v>
      </c>
      <c r="H136" s="30">
        <f t="shared" si="33"/>
        <v>-3000</v>
      </c>
    </row>
    <row r="137" spans="1:8" x14ac:dyDescent="0.3">
      <c r="A137" s="31">
        <v>40201</v>
      </c>
      <c r="B137" s="31" t="s">
        <v>139</v>
      </c>
      <c r="C137" s="32"/>
      <c r="D137" s="32"/>
      <c r="E137" s="32"/>
      <c r="F137" s="32">
        <v>3000</v>
      </c>
      <c r="G137" s="32">
        <v>0</v>
      </c>
      <c r="H137" s="32">
        <f>G137-F137</f>
        <v>-3000</v>
      </c>
    </row>
    <row r="138" spans="1:8" x14ac:dyDescent="0.3">
      <c r="A138" s="29" t="s">
        <v>802</v>
      </c>
      <c r="B138" s="29" t="s">
        <v>140</v>
      </c>
      <c r="C138" s="30"/>
      <c r="D138" s="30"/>
      <c r="E138" s="30"/>
      <c r="F138" s="30">
        <f>SUM(F139:F147)</f>
        <v>57000</v>
      </c>
      <c r="G138" s="30">
        <f t="shared" ref="G138:H138" si="34">SUM(G139:G147)</f>
        <v>12450</v>
      </c>
      <c r="H138" s="30">
        <f t="shared" si="34"/>
        <v>-44550</v>
      </c>
    </row>
    <row r="139" spans="1:8" x14ac:dyDescent="0.3">
      <c r="A139" s="31">
        <v>40301</v>
      </c>
      <c r="B139" s="31" t="s">
        <v>141</v>
      </c>
      <c r="C139" s="32"/>
      <c r="D139" s="32"/>
      <c r="E139" s="32"/>
      <c r="F139" s="32">
        <v>38500</v>
      </c>
      <c r="G139" s="32">
        <v>8400</v>
      </c>
      <c r="H139" s="32">
        <f>G139-F139</f>
        <v>-30100</v>
      </c>
    </row>
    <row r="140" spans="1:8" x14ac:dyDescent="0.3">
      <c r="A140" s="31">
        <v>40302</v>
      </c>
      <c r="B140" s="31" t="s">
        <v>142</v>
      </c>
      <c r="C140" s="32"/>
      <c r="D140" s="32"/>
      <c r="E140" s="32"/>
      <c r="F140" s="32">
        <v>8000</v>
      </c>
      <c r="G140" s="32">
        <v>2525</v>
      </c>
      <c r="H140" s="32">
        <f t="shared" ref="H140:H147" si="35">G140-F140</f>
        <v>-5475</v>
      </c>
    </row>
    <row r="141" spans="1:8" x14ac:dyDescent="0.3">
      <c r="A141" s="31">
        <v>40303</v>
      </c>
      <c r="B141" s="31" t="s">
        <v>143</v>
      </c>
      <c r="C141" s="32"/>
      <c r="D141" s="32"/>
      <c r="E141" s="32"/>
      <c r="F141" s="32">
        <v>350</v>
      </c>
      <c r="G141" s="32">
        <v>125</v>
      </c>
      <c r="H141" s="32">
        <f t="shared" si="35"/>
        <v>-225</v>
      </c>
    </row>
    <row r="142" spans="1:8" x14ac:dyDescent="0.3">
      <c r="A142" s="31">
        <v>40304</v>
      </c>
      <c r="B142" s="31" t="s">
        <v>144</v>
      </c>
      <c r="C142" s="32"/>
      <c r="D142" s="32"/>
      <c r="E142" s="32"/>
      <c r="F142" s="32">
        <v>1300</v>
      </c>
      <c r="G142" s="32">
        <v>500</v>
      </c>
      <c r="H142" s="32">
        <f t="shared" si="35"/>
        <v>-800</v>
      </c>
    </row>
    <row r="143" spans="1:8" x14ac:dyDescent="0.3">
      <c r="A143" s="31">
        <v>40305</v>
      </c>
      <c r="B143" s="31" t="s">
        <v>145</v>
      </c>
      <c r="C143" s="32"/>
      <c r="D143" s="32"/>
      <c r="E143" s="32"/>
      <c r="F143" s="32">
        <v>1100</v>
      </c>
      <c r="G143" s="32">
        <v>500</v>
      </c>
      <c r="H143" s="32">
        <f t="shared" si="35"/>
        <v>-600</v>
      </c>
    </row>
    <row r="144" spans="1:8" x14ac:dyDescent="0.3">
      <c r="A144" s="31">
        <v>40306</v>
      </c>
      <c r="B144" s="31" t="s">
        <v>146</v>
      </c>
      <c r="C144" s="32"/>
      <c r="D144" s="32"/>
      <c r="E144" s="32"/>
      <c r="F144" s="32">
        <v>1000</v>
      </c>
      <c r="G144" s="32">
        <v>250</v>
      </c>
      <c r="H144" s="32">
        <f t="shared" si="35"/>
        <v>-750</v>
      </c>
    </row>
    <row r="145" spans="1:8" x14ac:dyDescent="0.3">
      <c r="A145" s="31">
        <v>40307</v>
      </c>
      <c r="B145" s="31" t="s">
        <v>147</v>
      </c>
      <c r="C145" s="32"/>
      <c r="D145" s="32"/>
      <c r="E145" s="32"/>
      <c r="F145" s="32">
        <v>2000</v>
      </c>
      <c r="G145" s="32">
        <v>150</v>
      </c>
      <c r="H145" s="32">
        <f t="shared" si="35"/>
        <v>-1850</v>
      </c>
    </row>
    <row r="146" spans="1:8" x14ac:dyDescent="0.3">
      <c r="A146" s="31">
        <v>40308</v>
      </c>
      <c r="B146" s="31" t="s">
        <v>148</v>
      </c>
      <c r="C146" s="32"/>
      <c r="D146" s="32"/>
      <c r="E146" s="32"/>
      <c r="F146" s="32">
        <v>250</v>
      </c>
      <c r="G146" s="32">
        <v>0</v>
      </c>
      <c r="H146" s="32">
        <f t="shared" si="35"/>
        <v>-250</v>
      </c>
    </row>
    <row r="147" spans="1:8" x14ac:dyDescent="0.3">
      <c r="A147" s="31">
        <v>40309</v>
      </c>
      <c r="B147" s="31" t="s">
        <v>149</v>
      </c>
      <c r="C147" s="32"/>
      <c r="D147" s="32"/>
      <c r="E147" s="32"/>
      <c r="F147" s="32">
        <v>4500</v>
      </c>
      <c r="G147" s="32">
        <v>0</v>
      </c>
      <c r="H147" s="32">
        <f t="shared" si="35"/>
        <v>-4500</v>
      </c>
    </row>
    <row r="148" spans="1:8" x14ac:dyDescent="0.3">
      <c r="A148" s="29" t="s">
        <v>803</v>
      </c>
      <c r="B148" s="29" t="s">
        <v>150</v>
      </c>
      <c r="C148" s="30"/>
      <c r="D148" s="30"/>
      <c r="E148" s="30"/>
      <c r="F148" s="30">
        <f>SUM(F149:F156)</f>
        <v>12750</v>
      </c>
      <c r="G148" s="30">
        <f t="shared" ref="G148:H148" si="36">SUM(G149:G156)</f>
        <v>0</v>
      </c>
      <c r="H148" s="30">
        <f t="shared" si="36"/>
        <v>-12750</v>
      </c>
    </row>
    <row r="149" spans="1:8" x14ac:dyDescent="0.3">
      <c r="A149" s="31">
        <v>40401</v>
      </c>
      <c r="B149" s="31" t="s">
        <v>151</v>
      </c>
      <c r="C149" s="32"/>
      <c r="D149" s="32"/>
      <c r="E149" s="32"/>
      <c r="F149" s="32">
        <v>3000</v>
      </c>
      <c r="G149" s="32">
        <v>0</v>
      </c>
      <c r="H149" s="32">
        <f>G149-F149</f>
        <v>-3000</v>
      </c>
    </row>
    <row r="150" spans="1:8" x14ac:dyDescent="0.3">
      <c r="A150" s="31">
        <v>40402</v>
      </c>
      <c r="B150" s="31" t="s">
        <v>152</v>
      </c>
      <c r="C150" s="32"/>
      <c r="D150" s="32"/>
      <c r="E150" s="32"/>
      <c r="F150" s="32">
        <v>2000</v>
      </c>
      <c r="G150" s="32">
        <v>0</v>
      </c>
      <c r="H150" s="32">
        <f t="shared" ref="H150:H156" si="37">G150-F150</f>
        <v>-2000</v>
      </c>
    </row>
    <row r="151" spans="1:8" x14ac:dyDescent="0.3">
      <c r="A151" s="31">
        <v>40403</v>
      </c>
      <c r="B151" s="31" t="s">
        <v>153</v>
      </c>
      <c r="C151" s="32"/>
      <c r="D151" s="32"/>
      <c r="E151" s="32"/>
      <c r="F151" s="32">
        <v>2000</v>
      </c>
      <c r="G151" s="32">
        <v>0</v>
      </c>
      <c r="H151" s="32">
        <f t="shared" si="37"/>
        <v>-2000</v>
      </c>
    </row>
    <row r="152" spans="1:8" x14ac:dyDescent="0.3">
      <c r="A152" s="31">
        <v>40404</v>
      </c>
      <c r="B152" s="31" t="s">
        <v>154</v>
      </c>
      <c r="C152" s="32"/>
      <c r="D152" s="32"/>
      <c r="E152" s="32"/>
      <c r="F152" s="32">
        <v>800</v>
      </c>
      <c r="G152" s="32">
        <v>0</v>
      </c>
      <c r="H152" s="32">
        <f t="shared" si="37"/>
        <v>-800</v>
      </c>
    </row>
    <row r="153" spans="1:8" x14ac:dyDescent="0.3">
      <c r="A153" s="31">
        <v>40405</v>
      </c>
      <c r="B153" s="31" t="s">
        <v>155</v>
      </c>
      <c r="C153" s="32"/>
      <c r="D153" s="32"/>
      <c r="E153" s="32"/>
      <c r="F153" s="32">
        <v>600</v>
      </c>
      <c r="G153" s="32">
        <v>0</v>
      </c>
      <c r="H153" s="32">
        <f t="shared" si="37"/>
        <v>-600</v>
      </c>
    </row>
    <row r="154" spans="1:8" x14ac:dyDescent="0.3">
      <c r="A154" s="31">
        <v>40406</v>
      </c>
      <c r="B154" s="31" t="s">
        <v>156</v>
      </c>
      <c r="C154" s="32"/>
      <c r="D154" s="32"/>
      <c r="E154" s="32"/>
      <c r="F154" s="32">
        <v>600</v>
      </c>
      <c r="G154" s="32">
        <v>0</v>
      </c>
      <c r="H154" s="32">
        <f t="shared" si="37"/>
        <v>-600</v>
      </c>
    </row>
    <row r="155" spans="1:8" x14ac:dyDescent="0.3">
      <c r="A155" s="31">
        <v>40407</v>
      </c>
      <c r="B155" s="31" t="s">
        <v>157</v>
      </c>
      <c r="C155" s="32"/>
      <c r="D155" s="32"/>
      <c r="E155" s="32"/>
      <c r="F155" s="32">
        <v>1250</v>
      </c>
      <c r="G155" s="32">
        <v>0</v>
      </c>
      <c r="H155" s="32">
        <f t="shared" si="37"/>
        <v>-1250</v>
      </c>
    </row>
    <row r="156" spans="1:8" x14ac:dyDescent="0.3">
      <c r="A156" s="31">
        <v>40408</v>
      </c>
      <c r="B156" s="31" t="s">
        <v>158</v>
      </c>
      <c r="C156" s="32"/>
      <c r="D156" s="32"/>
      <c r="E156" s="32"/>
      <c r="F156" s="32">
        <v>2500</v>
      </c>
      <c r="G156" s="32">
        <v>0</v>
      </c>
      <c r="H156" s="32">
        <f t="shared" si="37"/>
        <v>-2500</v>
      </c>
    </row>
    <row r="157" spans="1:8" x14ac:dyDescent="0.3">
      <c r="A157" s="29" t="s">
        <v>804</v>
      </c>
      <c r="B157" s="29" t="s">
        <v>159</v>
      </c>
      <c r="C157" s="30"/>
      <c r="D157" s="30"/>
      <c r="E157" s="30"/>
      <c r="F157" s="30">
        <f>SUM(F158:F165)</f>
        <v>127550</v>
      </c>
      <c r="G157" s="30">
        <f t="shared" ref="G157:H157" si="38">SUM(G158:G165)</f>
        <v>309400</v>
      </c>
      <c r="H157" s="30">
        <f t="shared" si="38"/>
        <v>181850</v>
      </c>
    </row>
    <row r="158" spans="1:8" x14ac:dyDescent="0.3">
      <c r="A158" s="31">
        <v>40501</v>
      </c>
      <c r="B158" s="31" t="s">
        <v>160</v>
      </c>
      <c r="C158" s="32"/>
      <c r="D158" s="32"/>
      <c r="E158" s="32"/>
      <c r="F158" s="32">
        <v>1250</v>
      </c>
      <c r="G158" s="32">
        <v>0</v>
      </c>
      <c r="H158" s="32">
        <f>G158-F158</f>
        <v>-1250</v>
      </c>
    </row>
    <row r="159" spans="1:8" x14ac:dyDescent="0.3">
      <c r="A159" s="31">
        <v>40502</v>
      </c>
      <c r="B159" s="31" t="s">
        <v>161</v>
      </c>
      <c r="C159" s="32"/>
      <c r="D159" s="32"/>
      <c r="E159" s="32"/>
      <c r="F159" s="32">
        <v>1000</v>
      </c>
      <c r="G159" s="32">
        <v>0</v>
      </c>
      <c r="H159" s="32">
        <f t="shared" ref="H159:H165" si="39">G159-F159</f>
        <v>-1000</v>
      </c>
    </row>
    <row r="160" spans="1:8" x14ac:dyDescent="0.3">
      <c r="A160" s="31">
        <v>40503</v>
      </c>
      <c r="B160" s="31" t="s">
        <v>162</v>
      </c>
      <c r="C160" s="32"/>
      <c r="D160" s="32"/>
      <c r="E160" s="32"/>
      <c r="F160" s="32">
        <v>350</v>
      </c>
      <c r="G160" s="32">
        <v>350</v>
      </c>
      <c r="H160" s="32">
        <f t="shared" si="39"/>
        <v>0</v>
      </c>
    </row>
    <row r="161" spans="1:10" x14ac:dyDescent="0.3">
      <c r="A161" s="31">
        <v>40504</v>
      </c>
      <c r="B161" s="31" t="s">
        <v>163</v>
      </c>
      <c r="C161" s="32"/>
      <c r="D161" s="32"/>
      <c r="E161" s="32"/>
      <c r="F161" s="32">
        <v>0</v>
      </c>
      <c r="G161" s="32">
        <v>50</v>
      </c>
      <c r="H161" s="32">
        <f t="shared" si="39"/>
        <v>50</v>
      </c>
    </row>
    <row r="162" spans="1:10" x14ac:dyDescent="0.3">
      <c r="A162" s="31">
        <v>40505</v>
      </c>
      <c r="B162" s="31" t="s">
        <v>164</v>
      </c>
      <c r="C162" s="32"/>
      <c r="D162" s="32"/>
      <c r="E162" s="32"/>
      <c r="F162" s="32">
        <v>450</v>
      </c>
      <c r="G162" s="32">
        <v>0</v>
      </c>
      <c r="H162" s="32">
        <f t="shared" si="39"/>
        <v>-450</v>
      </c>
    </row>
    <row r="163" spans="1:10" x14ac:dyDescent="0.3">
      <c r="A163" s="31">
        <v>40506</v>
      </c>
      <c r="B163" s="31" t="s">
        <v>165</v>
      </c>
      <c r="C163" s="32"/>
      <c r="D163" s="32"/>
      <c r="E163" s="32"/>
      <c r="F163" s="32">
        <v>122500</v>
      </c>
      <c r="G163" s="32">
        <v>298000</v>
      </c>
      <c r="H163" s="32">
        <f t="shared" si="39"/>
        <v>175500</v>
      </c>
      <c r="J163" s="35"/>
    </row>
    <row r="164" spans="1:10" x14ac:dyDescent="0.3">
      <c r="A164" s="31">
        <v>40507</v>
      </c>
      <c r="B164" s="31" t="s">
        <v>10</v>
      </c>
      <c r="C164" s="32"/>
      <c r="D164" s="32"/>
      <c r="E164" s="32"/>
      <c r="F164" s="32">
        <v>0</v>
      </c>
      <c r="G164" s="32">
        <v>10000</v>
      </c>
      <c r="H164" s="32">
        <f t="shared" si="39"/>
        <v>10000</v>
      </c>
    </row>
    <row r="165" spans="1:10" x14ac:dyDescent="0.3">
      <c r="A165" s="31">
        <v>40508</v>
      </c>
      <c r="B165" s="31" t="s">
        <v>166</v>
      </c>
      <c r="C165" s="32"/>
      <c r="D165" s="32"/>
      <c r="E165" s="32"/>
      <c r="F165" s="32">
        <v>2000</v>
      </c>
      <c r="G165" s="32">
        <v>1000</v>
      </c>
      <c r="H165" s="32">
        <f t="shared" si="39"/>
        <v>-1000</v>
      </c>
    </row>
    <row r="166" spans="1:10" x14ac:dyDescent="0.3">
      <c r="A166" s="29" t="s">
        <v>805</v>
      </c>
      <c r="B166" s="29" t="s">
        <v>102</v>
      </c>
      <c r="C166" s="30"/>
      <c r="D166" s="30"/>
      <c r="E166" s="30"/>
      <c r="F166" s="30">
        <f>SUM(F167:F169)</f>
        <v>29000</v>
      </c>
      <c r="G166" s="30">
        <f t="shared" ref="G166:H166" si="40">SUM(G167:G169)</f>
        <v>361500</v>
      </c>
      <c r="H166" s="30">
        <f t="shared" si="40"/>
        <v>332500</v>
      </c>
    </row>
    <row r="167" spans="1:10" x14ac:dyDescent="0.3">
      <c r="A167" s="31">
        <v>40601</v>
      </c>
      <c r="B167" s="31" t="s">
        <v>167</v>
      </c>
      <c r="C167" s="32"/>
      <c r="D167" s="32"/>
      <c r="E167" s="32"/>
      <c r="F167" s="32">
        <v>0</v>
      </c>
      <c r="G167" s="32">
        <v>30000</v>
      </c>
      <c r="H167" s="32">
        <f>G167-F167</f>
        <v>30000</v>
      </c>
    </row>
    <row r="168" spans="1:10" x14ac:dyDescent="0.3">
      <c r="A168" s="31">
        <v>40602</v>
      </c>
      <c r="B168" s="31" t="s">
        <v>168</v>
      </c>
      <c r="C168" s="32"/>
      <c r="D168" s="32"/>
      <c r="E168" s="32"/>
      <c r="F168" s="32">
        <v>29000</v>
      </c>
      <c r="G168" s="32">
        <v>22500</v>
      </c>
      <c r="H168" s="32">
        <f t="shared" ref="H168:H169" si="41">G168-F168</f>
        <v>-6500</v>
      </c>
    </row>
    <row r="169" spans="1:10" x14ac:dyDescent="0.3">
      <c r="A169" s="31">
        <v>40603</v>
      </c>
      <c r="B169" s="31" t="s">
        <v>169</v>
      </c>
      <c r="C169" s="32"/>
      <c r="D169" s="32"/>
      <c r="E169" s="32"/>
      <c r="F169" s="32">
        <v>0</v>
      </c>
      <c r="G169" s="32">
        <v>309000</v>
      </c>
      <c r="H169" s="32">
        <f t="shared" si="41"/>
        <v>309000</v>
      </c>
      <c r="J169" s="35"/>
    </row>
  </sheetData>
  <mergeCells count="2">
    <mergeCell ref="C1:E1"/>
    <mergeCell ref="F1:H1"/>
  </mergeCells>
  <pageMargins left="0.19685039370078741" right="0.19685039370078741" top="0.39370078740157483" bottom="0.39370078740157483" header="0.31496062992125984" footer="0.31496062992125984"/>
  <pageSetup paperSize="9" scale="94" orientation="portrait" horizontalDpi="300" verticalDpi="300" r:id="rId1"/>
  <rowBreaks count="1" manualBreakCount="1">
    <brk id="1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8AB3-590B-4487-AA0D-1CE0638C5B09}">
  <sheetPr>
    <tabColor rgb="FFFFC000"/>
  </sheetPr>
  <dimension ref="A1:J169"/>
  <sheetViews>
    <sheetView view="pageBreakPreview" topLeftCell="A8" zoomScale="60" zoomScaleNormal="100" workbookViewId="0">
      <selection activeCell="G48" sqref="G48"/>
    </sheetView>
  </sheetViews>
  <sheetFormatPr defaultRowHeight="14.4" x14ac:dyDescent="0.3"/>
  <cols>
    <col min="1" max="1" width="9.33203125" bestFit="1" customWidth="1"/>
    <col min="2" max="2" width="45.88671875" bestFit="1" customWidth="1"/>
    <col min="3" max="5" width="17.88671875" hidden="1" customWidth="1"/>
    <col min="6" max="8" width="17.88671875" customWidth="1"/>
    <col min="9" max="9" width="11.109375" bestFit="1" customWidth="1"/>
    <col min="10" max="10" width="13.109375" bestFit="1" customWidth="1"/>
  </cols>
  <sheetData>
    <row r="1" spans="1:10" ht="18.600000000000001" thickBot="1" x14ac:dyDescent="0.4">
      <c r="C1" s="114" t="s">
        <v>35</v>
      </c>
      <c r="D1" s="115"/>
      <c r="E1" s="116"/>
      <c r="F1" s="114" t="s">
        <v>36</v>
      </c>
      <c r="G1" s="115"/>
      <c r="H1" s="116"/>
    </row>
    <row r="2" spans="1:10" ht="16.2" thickBot="1" x14ac:dyDescent="0.35">
      <c r="A2" s="20"/>
      <c r="B2" s="20"/>
      <c r="C2" s="21" t="s">
        <v>37</v>
      </c>
      <c r="D2" s="22" t="s">
        <v>38</v>
      </c>
      <c r="E2" s="23" t="s">
        <v>39</v>
      </c>
      <c r="F2" s="21" t="s">
        <v>37</v>
      </c>
      <c r="G2" s="22" t="s">
        <v>38</v>
      </c>
      <c r="H2" s="23" t="s">
        <v>39</v>
      </c>
    </row>
    <row r="3" spans="1:10" ht="16.2" thickBot="1" x14ac:dyDescent="0.35">
      <c r="A3" s="20"/>
      <c r="B3" s="24" t="s">
        <v>40</v>
      </c>
      <c r="C3" s="25"/>
      <c r="D3" s="25"/>
      <c r="E3" s="26"/>
      <c r="F3" s="64">
        <f>F4+F70+F91+F130</f>
        <v>1346241.52</v>
      </c>
      <c r="G3" s="64">
        <f>G4+G70+G91+G130</f>
        <v>1322540</v>
      </c>
      <c r="H3" s="64">
        <f>H4+H70+H91+H130</f>
        <v>-23701.520000000019</v>
      </c>
    </row>
    <row r="4" spans="1:10" ht="16.2" thickBot="1" x14ac:dyDescent="0.35">
      <c r="A4" s="24">
        <v>1</v>
      </c>
      <c r="B4" s="27" t="s">
        <v>41</v>
      </c>
      <c r="C4" s="28"/>
      <c r="D4" s="25"/>
      <c r="E4" s="63"/>
      <c r="F4" s="60">
        <f>F5+F12+F18+F32+F41+F44+F51+F61+F65</f>
        <v>141550</v>
      </c>
      <c r="G4" s="61">
        <f>G5+G12+G18+G32+G41+G44+G51+G61+G65</f>
        <v>54200</v>
      </c>
      <c r="H4" s="62">
        <f>H5+H12+H18+H32+H41+H44+H51+H61+H65</f>
        <v>-87350</v>
      </c>
      <c r="J4" s="35"/>
    </row>
    <row r="5" spans="1:10" x14ac:dyDescent="0.3">
      <c r="A5" s="29" t="s">
        <v>781</v>
      </c>
      <c r="B5" s="29" t="s">
        <v>42</v>
      </c>
      <c r="C5" s="30"/>
      <c r="D5" s="30"/>
      <c r="E5" s="30"/>
      <c r="F5" s="30">
        <f>SUM(F6:F11)</f>
        <v>7950</v>
      </c>
      <c r="G5" s="30">
        <f t="shared" ref="G5:H5" si="0">SUM(G6:G11)</f>
        <v>6000</v>
      </c>
      <c r="H5" s="30">
        <f t="shared" si="0"/>
        <v>-1950</v>
      </c>
    </row>
    <row r="6" spans="1:10" x14ac:dyDescent="0.3">
      <c r="A6" s="31">
        <v>10101</v>
      </c>
      <c r="B6" s="31" t="s">
        <v>43</v>
      </c>
      <c r="C6" s="32"/>
      <c r="D6" s="32"/>
      <c r="E6" s="32"/>
      <c r="F6" s="32">
        <v>2700</v>
      </c>
      <c r="G6" s="32">
        <v>0</v>
      </c>
      <c r="H6" s="32">
        <f>G6-F6</f>
        <v>-2700</v>
      </c>
    </row>
    <row r="7" spans="1:10" x14ac:dyDescent="0.3">
      <c r="A7" s="31">
        <v>10102</v>
      </c>
      <c r="B7" s="31" t="s">
        <v>44</v>
      </c>
      <c r="C7" s="32"/>
      <c r="D7" s="32"/>
      <c r="E7" s="32"/>
      <c r="F7" s="32">
        <v>0</v>
      </c>
      <c r="G7" s="32">
        <v>6000</v>
      </c>
      <c r="H7" s="32">
        <f>G7-F7</f>
        <v>6000</v>
      </c>
    </row>
    <row r="8" spans="1:10" x14ac:dyDescent="0.3">
      <c r="A8" s="31">
        <v>10103</v>
      </c>
      <c r="B8" s="31" t="s">
        <v>45</v>
      </c>
      <c r="C8" s="32"/>
      <c r="D8" s="32"/>
      <c r="E8" s="32"/>
      <c r="F8" s="32">
        <v>2000</v>
      </c>
      <c r="G8" s="32">
        <v>0</v>
      </c>
      <c r="H8" s="32">
        <f t="shared" ref="H8:H11" si="1">G8-F8</f>
        <v>-2000</v>
      </c>
    </row>
    <row r="9" spans="1:10" x14ac:dyDescent="0.3">
      <c r="A9" s="31">
        <v>10104</v>
      </c>
      <c r="B9" s="31" t="s">
        <v>46</v>
      </c>
      <c r="C9" s="32"/>
      <c r="D9" s="32"/>
      <c r="E9" s="32"/>
      <c r="F9" s="32">
        <v>1750</v>
      </c>
      <c r="G9" s="32">
        <v>0</v>
      </c>
      <c r="H9" s="32">
        <f>G9-F9</f>
        <v>-1750</v>
      </c>
    </row>
    <row r="10" spans="1:10" x14ac:dyDescent="0.3">
      <c r="A10" s="31">
        <v>10105</v>
      </c>
      <c r="B10" s="31" t="s">
        <v>47</v>
      </c>
      <c r="C10" s="32"/>
      <c r="D10" s="32"/>
      <c r="E10" s="32"/>
      <c r="F10" s="32">
        <v>500</v>
      </c>
      <c r="G10" s="32">
        <v>0</v>
      </c>
      <c r="H10" s="32">
        <f t="shared" si="1"/>
        <v>-500</v>
      </c>
    </row>
    <row r="11" spans="1:10" x14ac:dyDescent="0.3">
      <c r="A11" s="31">
        <v>10106</v>
      </c>
      <c r="B11" s="31" t="s">
        <v>48</v>
      </c>
      <c r="C11" s="32"/>
      <c r="D11" s="32"/>
      <c r="E11" s="32"/>
      <c r="F11" s="32">
        <v>1000</v>
      </c>
      <c r="G11" s="32">
        <v>0</v>
      </c>
      <c r="H11" s="32">
        <f t="shared" si="1"/>
        <v>-1000</v>
      </c>
    </row>
    <row r="12" spans="1:10" x14ac:dyDescent="0.3">
      <c r="A12" s="29" t="s">
        <v>782</v>
      </c>
      <c r="B12" s="29" t="s">
        <v>9</v>
      </c>
      <c r="C12" s="30"/>
      <c r="D12" s="30"/>
      <c r="E12" s="30"/>
      <c r="F12" s="30">
        <f>SUM(F13:F17)</f>
        <v>1500</v>
      </c>
      <c r="G12" s="30">
        <f t="shared" ref="G12:H12" si="2">SUM(G13:G17)</f>
        <v>0</v>
      </c>
      <c r="H12" s="30">
        <f t="shared" si="2"/>
        <v>-1500</v>
      </c>
    </row>
    <row r="13" spans="1:10" x14ac:dyDescent="0.3">
      <c r="A13" s="31">
        <v>10201</v>
      </c>
      <c r="B13" s="31" t="s">
        <v>49</v>
      </c>
      <c r="C13" s="33"/>
      <c r="D13" s="33"/>
      <c r="E13" s="32"/>
      <c r="F13" s="33">
        <v>250</v>
      </c>
      <c r="G13" s="33">
        <v>0</v>
      </c>
      <c r="H13" s="32">
        <f>G13-F13</f>
        <v>-250</v>
      </c>
    </row>
    <row r="14" spans="1:10" x14ac:dyDescent="0.3">
      <c r="A14" s="31">
        <v>10202</v>
      </c>
      <c r="B14" s="31" t="s">
        <v>50</v>
      </c>
      <c r="C14" s="33"/>
      <c r="D14" s="33"/>
      <c r="E14" s="32"/>
      <c r="F14" s="33">
        <v>0</v>
      </c>
      <c r="G14" s="33">
        <v>0</v>
      </c>
      <c r="H14" s="32">
        <f t="shared" ref="H14:H17" si="3">G14-F14</f>
        <v>0</v>
      </c>
    </row>
    <row r="15" spans="1:10" x14ac:dyDescent="0.3">
      <c r="A15" s="31">
        <v>10203</v>
      </c>
      <c r="B15" s="31" t="s">
        <v>51</v>
      </c>
      <c r="C15" s="33"/>
      <c r="D15" s="33"/>
      <c r="E15" s="32"/>
      <c r="F15" s="33">
        <v>0</v>
      </c>
      <c r="G15" s="33">
        <v>0</v>
      </c>
      <c r="H15" s="32">
        <f t="shared" si="3"/>
        <v>0</v>
      </c>
    </row>
    <row r="16" spans="1:10" x14ac:dyDescent="0.3">
      <c r="A16" s="31">
        <v>10204</v>
      </c>
      <c r="B16" s="31" t="s">
        <v>52</v>
      </c>
      <c r="C16" s="32"/>
      <c r="D16" s="32"/>
      <c r="E16" s="32"/>
      <c r="F16" s="32">
        <v>250</v>
      </c>
      <c r="G16" s="32">
        <v>0</v>
      </c>
      <c r="H16" s="32">
        <f t="shared" si="3"/>
        <v>-250</v>
      </c>
    </row>
    <row r="17" spans="1:8" x14ac:dyDescent="0.3">
      <c r="A17" s="31">
        <v>10205</v>
      </c>
      <c r="B17" s="31" t="s">
        <v>53</v>
      </c>
      <c r="C17" s="32"/>
      <c r="D17" s="32"/>
      <c r="E17" s="32"/>
      <c r="F17" s="32">
        <v>1000</v>
      </c>
      <c r="G17" s="32">
        <v>0</v>
      </c>
      <c r="H17" s="32">
        <f t="shared" si="3"/>
        <v>-1000</v>
      </c>
    </row>
    <row r="18" spans="1:8" x14ac:dyDescent="0.3">
      <c r="A18" s="29" t="s">
        <v>783</v>
      </c>
      <c r="B18" s="29" t="s">
        <v>54</v>
      </c>
      <c r="C18" s="30"/>
      <c r="D18" s="30"/>
      <c r="E18" s="30"/>
      <c r="F18" s="30">
        <f>SUM(F19:F31)</f>
        <v>77350</v>
      </c>
      <c r="G18" s="30">
        <f t="shared" ref="G18:H18" si="4">SUM(G19:G31)</f>
        <v>33640</v>
      </c>
      <c r="H18" s="30">
        <f t="shared" si="4"/>
        <v>-43710</v>
      </c>
    </row>
    <row r="19" spans="1:8" x14ac:dyDescent="0.3">
      <c r="A19" s="31">
        <v>10301</v>
      </c>
      <c r="B19" s="31" t="s">
        <v>55</v>
      </c>
      <c r="C19" s="32"/>
      <c r="D19" s="32"/>
      <c r="E19" s="32"/>
      <c r="F19" s="32">
        <v>3500</v>
      </c>
      <c r="G19" s="32">
        <v>0</v>
      </c>
      <c r="H19" s="32">
        <f>G19-F19</f>
        <v>-3500</v>
      </c>
    </row>
    <row r="20" spans="1:8" x14ac:dyDescent="0.3">
      <c r="A20" s="31">
        <v>10302</v>
      </c>
      <c r="B20" s="31" t="s">
        <v>56</v>
      </c>
      <c r="C20" s="32"/>
      <c r="D20" s="32"/>
      <c r="E20" s="32"/>
      <c r="F20" s="32">
        <v>1500</v>
      </c>
      <c r="G20" s="32">
        <v>0</v>
      </c>
      <c r="H20" s="32">
        <f t="shared" ref="H20:H31" si="5">G20-F20</f>
        <v>-1500</v>
      </c>
    </row>
    <row r="21" spans="1:8" x14ac:dyDescent="0.3">
      <c r="A21" s="31">
        <v>10303</v>
      </c>
      <c r="B21" s="31" t="s">
        <v>808</v>
      </c>
      <c r="C21" s="32"/>
      <c r="D21" s="32"/>
      <c r="E21" s="32"/>
      <c r="F21" s="32">
        <v>2100</v>
      </c>
      <c r="G21" s="32">
        <v>0</v>
      </c>
      <c r="H21" s="32">
        <f t="shared" si="5"/>
        <v>-2100</v>
      </c>
    </row>
    <row r="22" spans="1:8" x14ac:dyDescent="0.3">
      <c r="A22" s="31">
        <v>10304</v>
      </c>
      <c r="B22" s="31" t="s">
        <v>57</v>
      </c>
      <c r="C22" s="32"/>
      <c r="D22" s="32"/>
      <c r="E22" s="32"/>
      <c r="F22" s="32">
        <v>35000</v>
      </c>
      <c r="G22" s="32">
        <v>13500</v>
      </c>
      <c r="H22" s="32">
        <f t="shared" si="5"/>
        <v>-21500</v>
      </c>
    </row>
    <row r="23" spans="1:8" x14ac:dyDescent="0.3">
      <c r="A23" s="31">
        <v>10305</v>
      </c>
      <c r="B23" s="31" t="s">
        <v>58</v>
      </c>
      <c r="C23" s="32"/>
      <c r="D23" s="32"/>
      <c r="E23" s="32"/>
      <c r="F23" s="32">
        <v>1500</v>
      </c>
      <c r="G23" s="32">
        <v>500</v>
      </c>
      <c r="H23" s="32">
        <f t="shared" si="5"/>
        <v>-1000</v>
      </c>
    </row>
    <row r="24" spans="1:8" x14ac:dyDescent="0.3">
      <c r="A24" s="31">
        <v>10306</v>
      </c>
      <c r="B24" s="31" t="s">
        <v>809</v>
      </c>
      <c r="C24" s="32"/>
      <c r="D24" s="32"/>
      <c r="E24" s="32"/>
      <c r="F24" s="32">
        <v>2500</v>
      </c>
      <c r="G24" s="32">
        <v>0</v>
      </c>
      <c r="H24" s="32">
        <f t="shared" si="5"/>
        <v>-2500</v>
      </c>
    </row>
    <row r="25" spans="1:8" x14ac:dyDescent="0.3">
      <c r="A25" s="31">
        <v>10307</v>
      </c>
      <c r="B25" s="31" t="s">
        <v>59</v>
      </c>
      <c r="C25" s="32"/>
      <c r="D25" s="32"/>
      <c r="E25" s="32"/>
      <c r="F25" s="32">
        <v>2000</v>
      </c>
      <c r="G25" s="32">
        <v>500</v>
      </c>
      <c r="H25" s="32">
        <f t="shared" si="5"/>
        <v>-1500</v>
      </c>
    </row>
    <row r="26" spans="1:8" x14ac:dyDescent="0.3">
      <c r="A26" s="31">
        <v>10308</v>
      </c>
      <c r="B26" s="31" t="s">
        <v>60</v>
      </c>
      <c r="C26" s="32"/>
      <c r="D26" s="32"/>
      <c r="E26" s="32"/>
      <c r="F26" s="32">
        <v>5000</v>
      </c>
      <c r="G26" s="32">
        <v>4000</v>
      </c>
      <c r="H26" s="32">
        <f t="shared" si="5"/>
        <v>-1000</v>
      </c>
    </row>
    <row r="27" spans="1:8" x14ac:dyDescent="0.3">
      <c r="A27" s="31">
        <v>10309</v>
      </c>
      <c r="B27" s="31" t="s">
        <v>61</v>
      </c>
      <c r="C27" s="32"/>
      <c r="D27" s="32"/>
      <c r="E27" s="32"/>
      <c r="F27" s="32">
        <v>5000</v>
      </c>
      <c r="G27" s="32">
        <v>4000</v>
      </c>
      <c r="H27" s="32">
        <f t="shared" si="5"/>
        <v>-1000</v>
      </c>
    </row>
    <row r="28" spans="1:8" x14ac:dyDescent="0.3">
      <c r="A28" s="31">
        <v>10310</v>
      </c>
      <c r="B28" s="31" t="s">
        <v>62</v>
      </c>
      <c r="C28" s="32"/>
      <c r="D28" s="32"/>
      <c r="E28" s="32"/>
      <c r="F28" s="32">
        <v>500</v>
      </c>
      <c r="G28" s="32">
        <v>500</v>
      </c>
      <c r="H28" s="32">
        <f t="shared" si="5"/>
        <v>0</v>
      </c>
    </row>
    <row r="29" spans="1:8" x14ac:dyDescent="0.3">
      <c r="A29" s="31">
        <v>10311</v>
      </c>
      <c r="B29" s="31" t="s">
        <v>63</v>
      </c>
      <c r="C29" s="32"/>
      <c r="D29" s="32"/>
      <c r="E29" s="32"/>
      <c r="F29" s="32">
        <v>4000</v>
      </c>
      <c r="G29" s="32">
        <v>0</v>
      </c>
      <c r="H29" s="32">
        <f t="shared" si="5"/>
        <v>-4000</v>
      </c>
    </row>
    <row r="30" spans="1:8" x14ac:dyDescent="0.3">
      <c r="A30" s="31">
        <v>10312</v>
      </c>
      <c r="B30" s="31" t="s">
        <v>64</v>
      </c>
      <c r="C30" s="32"/>
      <c r="D30" s="32"/>
      <c r="E30" s="32"/>
      <c r="F30" s="32">
        <v>4750</v>
      </c>
      <c r="G30" s="32">
        <v>640</v>
      </c>
      <c r="H30" s="32">
        <f t="shared" si="5"/>
        <v>-4110</v>
      </c>
    </row>
    <row r="31" spans="1:8" x14ac:dyDescent="0.3">
      <c r="A31" s="31">
        <v>10313</v>
      </c>
      <c r="B31" s="31" t="s">
        <v>65</v>
      </c>
      <c r="C31" s="32"/>
      <c r="D31" s="32"/>
      <c r="E31" s="32"/>
      <c r="F31" s="32">
        <v>10000</v>
      </c>
      <c r="G31" s="32">
        <v>10000</v>
      </c>
      <c r="H31" s="32">
        <f t="shared" si="5"/>
        <v>0</v>
      </c>
    </row>
    <row r="32" spans="1:8" x14ac:dyDescent="0.3">
      <c r="A32" s="29" t="s">
        <v>784</v>
      </c>
      <c r="B32" s="29" t="s">
        <v>66</v>
      </c>
      <c r="C32" s="30"/>
      <c r="D32" s="30"/>
      <c r="E32" s="30"/>
      <c r="F32" s="30">
        <f>SUM(F33:F40)</f>
        <v>9800</v>
      </c>
      <c r="G32" s="30">
        <f t="shared" ref="G32:H32" si="6">SUM(G33:G40)</f>
        <v>10300</v>
      </c>
      <c r="H32" s="30">
        <f t="shared" si="6"/>
        <v>500</v>
      </c>
    </row>
    <row r="33" spans="1:8" x14ac:dyDescent="0.3">
      <c r="A33" s="31">
        <v>10401</v>
      </c>
      <c r="B33" s="31" t="s">
        <v>67</v>
      </c>
      <c r="C33" s="32"/>
      <c r="D33" s="32"/>
      <c r="E33" s="32"/>
      <c r="F33" s="32">
        <v>1000</v>
      </c>
      <c r="G33" s="32">
        <v>7900</v>
      </c>
      <c r="H33" s="32">
        <f>G33-F33</f>
        <v>6900</v>
      </c>
    </row>
    <row r="34" spans="1:8" x14ac:dyDescent="0.3">
      <c r="A34" s="31">
        <v>10402</v>
      </c>
      <c r="B34" s="31" t="s">
        <v>68</v>
      </c>
      <c r="C34" s="32"/>
      <c r="D34" s="32"/>
      <c r="E34" s="32"/>
      <c r="F34" s="32">
        <v>500</v>
      </c>
      <c r="G34" s="32">
        <v>900</v>
      </c>
      <c r="H34" s="32">
        <f t="shared" ref="H34:H40" si="7">G34-F34</f>
        <v>400</v>
      </c>
    </row>
    <row r="35" spans="1:8" x14ac:dyDescent="0.3">
      <c r="A35" s="31">
        <v>10403</v>
      </c>
      <c r="B35" s="31" t="s">
        <v>69</v>
      </c>
      <c r="C35" s="32"/>
      <c r="D35" s="32"/>
      <c r="E35" s="32"/>
      <c r="F35" s="32">
        <v>5500</v>
      </c>
      <c r="G35" s="32">
        <v>1500</v>
      </c>
      <c r="H35" s="32">
        <f t="shared" si="7"/>
        <v>-4000</v>
      </c>
    </row>
    <row r="36" spans="1:8" x14ac:dyDescent="0.3">
      <c r="A36" s="31">
        <v>10404</v>
      </c>
      <c r="B36" s="31" t="s">
        <v>70</v>
      </c>
      <c r="C36" s="32"/>
      <c r="D36" s="32"/>
      <c r="E36" s="32"/>
      <c r="F36" s="32">
        <v>1000</v>
      </c>
      <c r="G36" s="32">
        <v>0</v>
      </c>
      <c r="H36" s="32">
        <f t="shared" si="7"/>
        <v>-1000</v>
      </c>
    </row>
    <row r="37" spans="1:8" x14ac:dyDescent="0.3">
      <c r="A37" s="31">
        <v>10405</v>
      </c>
      <c r="B37" s="31" t="s">
        <v>71</v>
      </c>
      <c r="C37" s="32"/>
      <c r="D37" s="32"/>
      <c r="E37" s="32"/>
      <c r="F37" s="32">
        <v>300</v>
      </c>
      <c r="G37" s="32">
        <v>0</v>
      </c>
      <c r="H37" s="32">
        <f t="shared" si="7"/>
        <v>-300</v>
      </c>
    </row>
    <row r="38" spans="1:8" x14ac:dyDescent="0.3">
      <c r="A38" s="31">
        <v>10406</v>
      </c>
      <c r="B38" s="31" t="s">
        <v>72</v>
      </c>
      <c r="C38" s="32"/>
      <c r="D38" s="32"/>
      <c r="E38" s="32"/>
      <c r="F38" s="32">
        <v>250</v>
      </c>
      <c r="G38" s="32">
        <v>0</v>
      </c>
      <c r="H38" s="32">
        <f t="shared" si="7"/>
        <v>-250</v>
      </c>
    </row>
    <row r="39" spans="1:8" x14ac:dyDescent="0.3">
      <c r="A39" s="31">
        <v>10407</v>
      </c>
      <c r="B39" s="31" t="s">
        <v>73</v>
      </c>
      <c r="C39" s="32"/>
      <c r="D39" s="32"/>
      <c r="E39" s="32"/>
      <c r="F39" s="32">
        <v>250</v>
      </c>
      <c r="G39" s="32">
        <v>0</v>
      </c>
      <c r="H39" s="32">
        <f t="shared" si="7"/>
        <v>-250</v>
      </c>
    </row>
    <row r="40" spans="1:8" x14ac:dyDescent="0.3">
      <c r="A40" s="31">
        <v>10408</v>
      </c>
      <c r="B40" s="31" t="s">
        <v>74</v>
      </c>
      <c r="C40" s="32"/>
      <c r="D40" s="32"/>
      <c r="E40" s="32"/>
      <c r="F40" s="32">
        <v>1000</v>
      </c>
      <c r="G40" s="32">
        <v>0</v>
      </c>
      <c r="H40" s="32">
        <f t="shared" si="7"/>
        <v>-1000</v>
      </c>
    </row>
    <row r="41" spans="1:8" x14ac:dyDescent="0.3">
      <c r="A41" s="29" t="s">
        <v>785</v>
      </c>
      <c r="B41" s="29" t="s">
        <v>75</v>
      </c>
      <c r="C41" s="30"/>
      <c r="D41" s="30"/>
      <c r="E41" s="30"/>
      <c r="F41" s="30">
        <f>SUM(F42:F43)</f>
        <v>350</v>
      </c>
      <c r="G41" s="30">
        <f t="shared" ref="G41:H41" si="8">SUM(G42:G43)</f>
        <v>0</v>
      </c>
      <c r="H41" s="30">
        <f t="shared" si="8"/>
        <v>-350</v>
      </c>
    </row>
    <row r="42" spans="1:8" x14ac:dyDescent="0.3">
      <c r="A42" s="31">
        <v>10501</v>
      </c>
      <c r="B42" s="31" t="s">
        <v>779</v>
      </c>
      <c r="C42" s="32"/>
      <c r="D42" s="32"/>
      <c r="E42" s="32"/>
      <c r="F42" s="32">
        <v>250</v>
      </c>
      <c r="G42" s="32">
        <v>0</v>
      </c>
      <c r="H42" s="32">
        <f>G42-F42</f>
        <v>-250</v>
      </c>
    </row>
    <row r="43" spans="1:8" x14ac:dyDescent="0.3">
      <c r="A43" s="31">
        <v>10502</v>
      </c>
      <c r="B43" s="31" t="s">
        <v>780</v>
      </c>
      <c r="C43" s="32"/>
      <c r="D43" s="32"/>
      <c r="E43" s="32"/>
      <c r="F43" s="32">
        <v>100</v>
      </c>
      <c r="G43" s="32">
        <v>0</v>
      </c>
      <c r="H43" s="32">
        <f>G43-F43</f>
        <v>-100</v>
      </c>
    </row>
    <row r="44" spans="1:8" x14ac:dyDescent="0.3">
      <c r="A44" s="29" t="s">
        <v>786</v>
      </c>
      <c r="B44" s="29" t="s">
        <v>76</v>
      </c>
      <c r="C44" s="30"/>
      <c r="D44" s="30"/>
      <c r="E44" s="30"/>
      <c r="F44" s="30">
        <f>SUM(F45:F50)</f>
        <v>5750</v>
      </c>
      <c r="G44" s="30">
        <f t="shared" ref="G44:H44" si="9">SUM(G45:G50)</f>
        <v>2360</v>
      </c>
      <c r="H44" s="30">
        <f t="shared" si="9"/>
        <v>-3390</v>
      </c>
    </row>
    <row r="45" spans="1:8" x14ac:dyDescent="0.3">
      <c r="A45" s="31">
        <v>10601</v>
      </c>
      <c r="B45" s="31" t="s">
        <v>64</v>
      </c>
      <c r="C45" s="32"/>
      <c r="D45" s="32"/>
      <c r="E45" s="32"/>
      <c r="F45" s="32">
        <v>3750</v>
      </c>
      <c r="G45" s="32">
        <v>500</v>
      </c>
      <c r="H45" s="32">
        <f>G45-F45</f>
        <v>-3250</v>
      </c>
    </row>
    <row r="46" spans="1:8" x14ac:dyDescent="0.3">
      <c r="A46" s="31">
        <v>10602</v>
      </c>
      <c r="B46" s="31" t="s">
        <v>77</v>
      </c>
      <c r="C46" s="32"/>
      <c r="D46" s="32"/>
      <c r="E46" s="32"/>
      <c r="F46" s="32">
        <v>700</v>
      </c>
      <c r="G46" s="32">
        <v>480</v>
      </c>
      <c r="H46" s="32">
        <f t="shared" ref="H46:H50" si="10">G46-F46</f>
        <v>-220</v>
      </c>
    </row>
    <row r="47" spans="1:8" x14ac:dyDescent="0.3">
      <c r="A47" s="31">
        <v>10603</v>
      </c>
      <c r="B47" s="31" t="s">
        <v>78</v>
      </c>
      <c r="C47" s="32"/>
      <c r="D47" s="32"/>
      <c r="E47" s="32"/>
      <c r="F47" s="32">
        <v>700</v>
      </c>
      <c r="G47" s="32">
        <v>480</v>
      </c>
      <c r="H47" s="32">
        <f t="shared" si="10"/>
        <v>-220</v>
      </c>
    </row>
    <row r="48" spans="1:8" x14ac:dyDescent="0.3">
      <c r="A48" s="31">
        <v>10604</v>
      </c>
      <c r="B48" s="31" t="s">
        <v>79</v>
      </c>
      <c r="C48" s="32"/>
      <c r="D48" s="32"/>
      <c r="E48" s="32"/>
      <c r="F48" s="32">
        <v>500</v>
      </c>
      <c r="G48" s="32">
        <v>500</v>
      </c>
      <c r="H48" s="32">
        <f t="shared" si="10"/>
        <v>0</v>
      </c>
    </row>
    <row r="49" spans="1:8" x14ac:dyDescent="0.3">
      <c r="A49" s="31">
        <v>10605</v>
      </c>
      <c r="B49" s="31" t="s">
        <v>80</v>
      </c>
      <c r="C49" s="32"/>
      <c r="D49" s="32"/>
      <c r="E49" s="32"/>
      <c r="F49" s="32">
        <v>0</v>
      </c>
      <c r="G49" s="32">
        <v>0</v>
      </c>
      <c r="H49" s="32">
        <f t="shared" si="10"/>
        <v>0</v>
      </c>
    </row>
    <row r="50" spans="1:8" x14ac:dyDescent="0.3">
      <c r="A50" s="31">
        <v>10606</v>
      </c>
      <c r="B50" s="31" t="s">
        <v>81</v>
      </c>
      <c r="C50" s="32"/>
      <c r="D50" s="32"/>
      <c r="E50" s="32"/>
      <c r="F50" s="32">
        <v>100</v>
      </c>
      <c r="G50" s="32">
        <v>400</v>
      </c>
      <c r="H50" s="32">
        <f t="shared" si="10"/>
        <v>300</v>
      </c>
    </row>
    <row r="51" spans="1:8" x14ac:dyDescent="0.3">
      <c r="A51" s="29" t="s">
        <v>787</v>
      </c>
      <c r="B51" s="29" t="s">
        <v>82</v>
      </c>
      <c r="C51" s="30"/>
      <c r="D51" s="30"/>
      <c r="E51" s="30"/>
      <c r="F51" s="30">
        <f>SUM(F52:F60)</f>
        <v>4250</v>
      </c>
      <c r="G51" s="30">
        <f t="shared" ref="G51:H51" si="11">SUM(G52:G60)</f>
        <v>1500</v>
      </c>
      <c r="H51" s="30">
        <f t="shared" si="11"/>
        <v>-2750</v>
      </c>
    </row>
    <row r="52" spans="1:8" x14ac:dyDescent="0.3">
      <c r="A52" s="31">
        <v>10701</v>
      </c>
      <c r="B52" s="31" t="s">
        <v>420</v>
      </c>
      <c r="C52" s="32"/>
      <c r="D52" s="32"/>
      <c r="E52" s="32"/>
      <c r="F52" s="32">
        <v>0</v>
      </c>
      <c r="G52" s="32">
        <v>0</v>
      </c>
      <c r="H52" s="32">
        <f>G52-F52</f>
        <v>0</v>
      </c>
    </row>
    <row r="53" spans="1:8" x14ac:dyDescent="0.3">
      <c r="A53" s="31">
        <v>10702</v>
      </c>
      <c r="B53" s="31" t="s">
        <v>83</v>
      </c>
      <c r="C53" s="32"/>
      <c r="D53" s="32"/>
      <c r="E53" s="32"/>
      <c r="F53" s="32">
        <v>250</v>
      </c>
      <c r="G53" s="32">
        <v>0</v>
      </c>
      <c r="H53" s="32">
        <f t="shared" ref="H53:H60" si="12">G53-F53</f>
        <v>-250</v>
      </c>
    </row>
    <row r="54" spans="1:8" x14ac:dyDescent="0.3">
      <c r="A54" s="31">
        <v>10703</v>
      </c>
      <c r="B54" s="31" t="s">
        <v>424</v>
      </c>
      <c r="C54" s="32"/>
      <c r="D54" s="32"/>
      <c r="E54" s="32"/>
      <c r="F54" s="32">
        <v>250</v>
      </c>
      <c r="G54" s="32">
        <v>0</v>
      </c>
      <c r="H54" s="32">
        <f t="shared" si="12"/>
        <v>-250</v>
      </c>
    </row>
    <row r="55" spans="1:8" x14ac:dyDescent="0.3">
      <c r="A55" s="31">
        <v>10704</v>
      </c>
      <c r="B55" s="31" t="s">
        <v>426</v>
      </c>
      <c r="C55" s="32"/>
      <c r="D55" s="32"/>
      <c r="E55" s="32"/>
      <c r="F55" s="32">
        <v>250</v>
      </c>
      <c r="G55" s="32">
        <v>0</v>
      </c>
      <c r="H55" s="32">
        <f t="shared" si="12"/>
        <v>-250</v>
      </c>
    </row>
    <row r="56" spans="1:8" x14ac:dyDescent="0.3">
      <c r="A56" s="31">
        <v>10705</v>
      </c>
      <c r="B56" s="31" t="s">
        <v>84</v>
      </c>
      <c r="C56" s="32"/>
      <c r="D56" s="32"/>
      <c r="E56" s="32"/>
      <c r="F56" s="32">
        <v>2000</v>
      </c>
      <c r="G56" s="32">
        <v>1500</v>
      </c>
      <c r="H56" s="32">
        <f t="shared" si="12"/>
        <v>-500</v>
      </c>
    </row>
    <row r="57" spans="1:8" x14ac:dyDescent="0.3">
      <c r="A57" s="31">
        <v>10706</v>
      </c>
      <c r="B57" s="31" t="s">
        <v>85</v>
      </c>
      <c r="C57" s="32"/>
      <c r="D57" s="32"/>
      <c r="E57" s="32"/>
      <c r="F57" s="32">
        <v>250</v>
      </c>
      <c r="G57" s="32">
        <v>0</v>
      </c>
      <c r="H57" s="32">
        <f t="shared" si="12"/>
        <v>-250</v>
      </c>
    </row>
    <row r="58" spans="1:8" x14ac:dyDescent="0.3">
      <c r="A58" s="31">
        <v>10707</v>
      </c>
      <c r="B58" s="31" t="s">
        <v>86</v>
      </c>
      <c r="C58" s="32"/>
      <c r="D58" s="32"/>
      <c r="E58" s="32"/>
      <c r="F58" s="32">
        <v>250</v>
      </c>
      <c r="G58" s="32">
        <v>0</v>
      </c>
      <c r="H58" s="32">
        <f t="shared" si="12"/>
        <v>-250</v>
      </c>
    </row>
    <row r="59" spans="1:8" x14ac:dyDescent="0.3">
      <c r="A59" s="31">
        <v>10708</v>
      </c>
      <c r="B59" s="31" t="s">
        <v>87</v>
      </c>
      <c r="C59" s="32"/>
      <c r="D59" s="32"/>
      <c r="E59" s="32"/>
      <c r="F59" s="32">
        <v>500</v>
      </c>
      <c r="G59" s="32">
        <v>0</v>
      </c>
      <c r="H59" s="32">
        <f t="shared" si="12"/>
        <v>-500</v>
      </c>
    </row>
    <row r="60" spans="1:8" x14ac:dyDescent="0.3">
      <c r="A60" s="31">
        <v>10709</v>
      </c>
      <c r="B60" s="31" t="s">
        <v>88</v>
      </c>
      <c r="C60" s="32"/>
      <c r="D60" s="32"/>
      <c r="E60" s="32"/>
      <c r="F60" s="32">
        <v>500</v>
      </c>
      <c r="G60" s="32">
        <v>0</v>
      </c>
      <c r="H60" s="32">
        <f t="shared" si="12"/>
        <v>-500</v>
      </c>
    </row>
    <row r="61" spans="1:8" x14ac:dyDescent="0.3">
      <c r="A61" s="29" t="s">
        <v>788</v>
      </c>
      <c r="B61" s="29" t="s">
        <v>89</v>
      </c>
      <c r="C61" s="30"/>
      <c r="D61" s="30"/>
      <c r="E61" s="30"/>
      <c r="F61" s="30">
        <f>SUM(F62:F64)</f>
        <v>26700</v>
      </c>
      <c r="G61" s="30">
        <f t="shared" ref="G61:H61" si="13">SUM(G62:G64)</f>
        <v>0</v>
      </c>
      <c r="H61" s="30">
        <f t="shared" si="13"/>
        <v>-26700</v>
      </c>
    </row>
    <row r="62" spans="1:8" x14ac:dyDescent="0.3">
      <c r="A62" s="31">
        <v>10801</v>
      </c>
      <c r="B62" s="31" t="s">
        <v>90</v>
      </c>
      <c r="C62" s="32"/>
      <c r="D62" s="32"/>
      <c r="E62" s="32"/>
      <c r="F62" s="32">
        <v>600</v>
      </c>
      <c r="G62" s="32">
        <v>0</v>
      </c>
      <c r="H62" s="32">
        <f>G62-F62</f>
        <v>-600</v>
      </c>
    </row>
    <row r="63" spans="1:8" x14ac:dyDescent="0.3">
      <c r="A63" s="31">
        <v>10802</v>
      </c>
      <c r="B63" s="31" t="s">
        <v>91</v>
      </c>
      <c r="C63" s="32"/>
      <c r="D63" s="32"/>
      <c r="E63" s="32"/>
      <c r="F63" s="32">
        <v>26000</v>
      </c>
      <c r="G63" s="32">
        <v>0</v>
      </c>
      <c r="H63" s="32">
        <f t="shared" ref="H63:H64" si="14">G63-F63</f>
        <v>-26000</v>
      </c>
    </row>
    <row r="64" spans="1:8" x14ac:dyDescent="0.3">
      <c r="A64" s="31">
        <v>10803</v>
      </c>
      <c r="B64" s="31" t="s">
        <v>92</v>
      </c>
      <c r="C64" s="32"/>
      <c r="D64" s="32"/>
      <c r="E64" s="32"/>
      <c r="F64" s="32">
        <v>100</v>
      </c>
      <c r="G64" s="32">
        <v>0</v>
      </c>
      <c r="H64" s="32">
        <f t="shared" si="14"/>
        <v>-100</v>
      </c>
    </row>
    <row r="65" spans="1:9" x14ac:dyDescent="0.3">
      <c r="A65" s="29" t="s">
        <v>789</v>
      </c>
      <c r="B65" s="29" t="s">
        <v>93</v>
      </c>
      <c r="C65" s="30"/>
      <c r="D65" s="30"/>
      <c r="E65" s="30"/>
      <c r="F65" s="30">
        <f>SUM(F66:F69)</f>
        <v>7900</v>
      </c>
      <c r="G65" s="30">
        <f t="shared" ref="G65:H65" si="15">SUM(G66:G69)</f>
        <v>400</v>
      </c>
      <c r="H65" s="30">
        <f t="shared" si="15"/>
        <v>-7500</v>
      </c>
    </row>
    <row r="66" spans="1:9" x14ac:dyDescent="0.3">
      <c r="A66" s="31">
        <v>10901</v>
      </c>
      <c r="B66" s="31" t="s">
        <v>94</v>
      </c>
      <c r="C66" s="32"/>
      <c r="D66" s="32"/>
      <c r="E66" s="32"/>
      <c r="F66" s="32">
        <v>250</v>
      </c>
      <c r="G66" s="32">
        <v>0</v>
      </c>
      <c r="H66" s="32">
        <f>G66-F66</f>
        <v>-250</v>
      </c>
    </row>
    <row r="67" spans="1:9" x14ac:dyDescent="0.3">
      <c r="A67" s="31">
        <v>10902</v>
      </c>
      <c r="B67" s="31" t="s">
        <v>95</v>
      </c>
      <c r="C67" s="32"/>
      <c r="D67" s="32"/>
      <c r="E67" s="32"/>
      <c r="F67" s="32">
        <v>150</v>
      </c>
      <c r="G67" s="32">
        <v>0</v>
      </c>
      <c r="H67" s="32">
        <f t="shared" ref="H67:H69" si="16">G67-F67</f>
        <v>-150</v>
      </c>
    </row>
    <row r="68" spans="1:9" x14ac:dyDescent="0.3">
      <c r="A68" s="31">
        <v>10903</v>
      </c>
      <c r="B68" s="31" t="s">
        <v>96</v>
      </c>
      <c r="C68" s="32"/>
      <c r="D68" s="32"/>
      <c r="E68" s="32"/>
      <c r="F68" s="32">
        <v>2000</v>
      </c>
      <c r="G68" s="32">
        <v>400</v>
      </c>
      <c r="H68" s="32">
        <f t="shared" si="16"/>
        <v>-1600</v>
      </c>
    </row>
    <row r="69" spans="1:9" ht="15" thickBot="1" x14ac:dyDescent="0.35">
      <c r="A69" s="31">
        <v>10904</v>
      </c>
      <c r="B69" s="31" t="s">
        <v>97</v>
      </c>
      <c r="C69" s="32"/>
      <c r="D69" s="32"/>
      <c r="E69" s="32"/>
      <c r="F69" s="32">
        <v>5500</v>
      </c>
      <c r="G69" s="32">
        <v>0</v>
      </c>
      <c r="H69" s="32">
        <f t="shared" si="16"/>
        <v>-5500</v>
      </c>
    </row>
    <row r="70" spans="1:9" ht="16.2" thickBot="1" x14ac:dyDescent="0.35">
      <c r="A70" s="24">
        <v>2</v>
      </c>
      <c r="B70" s="27" t="s">
        <v>98</v>
      </c>
      <c r="C70" s="28"/>
      <c r="D70" s="28"/>
      <c r="E70" s="25"/>
      <c r="F70" s="28">
        <f>F71+F76</f>
        <v>86491.520000000004</v>
      </c>
      <c r="G70" s="28">
        <f t="shared" ref="G70:H70" si="17">G71+G76</f>
        <v>77340</v>
      </c>
      <c r="H70" s="25">
        <f t="shared" si="17"/>
        <v>-9151.52</v>
      </c>
    </row>
    <row r="71" spans="1:9" x14ac:dyDescent="0.3">
      <c r="A71" s="29" t="s">
        <v>790</v>
      </c>
      <c r="B71" s="29" t="s">
        <v>12</v>
      </c>
      <c r="C71" s="30"/>
      <c r="D71" s="30"/>
      <c r="E71" s="30"/>
      <c r="F71" s="30">
        <f>SUM(F72:F75)</f>
        <v>49150</v>
      </c>
      <c r="G71" s="30">
        <f t="shared" ref="G71:H71" si="18">SUM(G72:G75)</f>
        <v>40000</v>
      </c>
      <c r="H71" s="30">
        <f t="shared" si="18"/>
        <v>-9150</v>
      </c>
    </row>
    <row r="72" spans="1:9" x14ac:dyDescent="0.3">
      <c r="A72" s="31">
        <v>20101</v>
      </c>
      <c r="B72" s="31" t="s">
        <v>99</v>
      </c>
      <c r="C72" s="32"/>
      <c r="D72" s="32"/>
      <c r="E72" s="32"/>
      <c r="F72" s="32">
        <v>500</v>
      </c>
      <c r="G72" s="32">
        <v>0</v>
      </c>
      <c r="H72" s="32">
        <f>G72-F72</f>
        <v>-500</v>
      </c>
    </row>
    <row r="73" spans="1:9" x14ac:dyDescent="0.3">
      <c r="A73" s="31">
        <v>20102</v>
      </c>
      <c r="B73" s="31" t="s">
        <v>100</v>
      </c>
      <c r="C73" s="32"/>
      <c r="D73" s="32"/>
      <c r="E73" s="32"/>
      <c r="F73" s="32">
        <v>500</v>
      </c>
      <c r="G73" s="32">
        <v>0</v>
      </c>
      <c r="H73" s="32">
        <f t="shared" ref="H73:H75" si="19">G73-F73</f>
        <v>-500</v>
      </c>
    </row>
    <row r="74" spans="1:9" x14ac:dyDescent="0.3">
      <c r="A74" s="31">
        <v>20103</v>
      </c>
      <c r="B74" s="31" t="s">
        <v>101</v>
      </c>
      <c r="C74" s="32"/>
      <c r="D74" s="32"/>
      <c r="E74" s="32"/>
      <c r="F74" s="32">
        <v>150</v>
      </c>
      <c r="G74" s="32">
        <v>0</v>
      </c>
      <c r="H74" s="32">
        <f t="shared" si="19"/>
        <v>-150</v>
      </c>
      <c r="I74" s="34"/>
    </row>
    <row r="75" spans="1:9" x14ac:dyDescent="0.3">
      <c r="A75" s="31">
        <v>20104</v>
      </c>
      <c r="B75" s="31" t="s">
        <v>102</v>
      </c>
      <c r="C75" s="32"/>
      <c r="D75" s="32"/>
      <c r="E75" s="32"/>
      <c r="F75" s="32">
        <v>48000</v>
      </c>
      <c r="G75" s="32">
        <v>40000</v>
      </c>
      <c r="H75" s="32">
        <f t="shared" si="19"/>
        <v>-8000</v>
      </c>
      <c r="I75" s="34"/>
    </row>
    <row r="76" spans="1:9" x14ac:dyDescent="0.3">
      <c r="A76" s="29" t="s">
        <v>791</v>
      </c>
      <c r="B76" s="29" t="s">
        <v>14</v>
      </c>
      <c r="C76" s="30"/>
      <c r="D76" s="30"/>
      <c r="E76" s="30"/>
      <c r="F76" s="30">
        <f>SUM(F77:F90)</f>
        <v>37341.520000000004</v>
      </c>
      <c r="G76" s="30">
        <f t="shared" ref="G76:H76" si="20">SUM(G77:G90)</f>
        <v>37340</v>
      </c>
      <c r="H76" s="30">
        <f t="shared" si="20"/>
        <v>-1.5200000000004366</v>
      </c>
    </row>
    <row r="77" spans="1:9" x14ac:dyDescent="0.3">
      <c r="A77" s="31">
        <v>20201</v>
      </c>
      <c r="B77" s="31" t="s">
        <v>103</v>
      </c>
      <c r="C77" s="32"/>
      <c r="D77" s="32"/>
      <c r="E77" s="32"/>
      <c r="F77" s="32">
        <v>200</v>
      </c>
      <c r="G77" s="32">
        <v>0</v>
      </c>
      <c r="H77" s="32">
        <f>G77-F77</f>
        <v>-200</v>
      </c>
    </row>
    <row r="78" spans="1:9" x14ac:dyDescent="0.3">
      <c r="A78" s="31">
        <v>20202</v>
      </c>
      <c r="B78" s="31" t="s">
        <v>104</v>
      </c>
      <c r="C78" s="32"/>
      <c r="D78" s="32"/>
      <c r="E78" s="32"/>
      <c r="F78" s="32">
        <v>0</v>
      </c>
      <c r="G78" s="32">
        <v>29840</v>
      </c>
      <c r="H78" s="32">
        <f t="shared" ref="H78:H90" si="21">G78-F78</f>
        <v>29840</v>
      </c>
    </row>
    <row r="79" spans="1:9" x14ac:dyDescent="0.3">
      <c r="A79" s="31">
        <v>20203</v>
      </c>
      <c r="B79" s="31" t="s">
        <v>105</v>
      </c>
      <c r="C79" s="32"/>
      <c r="D79" s="32"/>
      <c r="E79" s="32"/>
      <c r="F79" s="32">
        <v>2000</v>
      </c>
      <c r="G79" s="32">
        <v>2000</v>
      </c>
      <c r="H79" s="32">
        <f t="shared" si="21"/>
        <v>0</v>
      </c>
    </row>
    <row r="80" spans="1:9" x14ac:dyDescent="0.3">
      <c r="A80" s="31">
        <v>20204</v>
      </c>
      <c r="B80" s="31" t="s">
        <v>106</v>
      </c>
      <c r="C80" s="32"/>
      <c r="D80" s="32"/>
      <c r="E80" s="32"/>
      <c r="F80" s="32">
        <v>750</v>
      </c>
      <c r="G80" s="32">
        <v>0</v>
      </c>
      <c r="H80" s="32">
        <f t="shared" si="21"/>
        <v>-750</v>
      </c>
    </row>
    <row r="81" spans="1:8" x14ac:dyDescent="0.3">
      <c r="A81" s="31">
        <v>20205</v>
      </c>
      <c r="B81" s="31" t="s">
        <v>107</v>
      </c>
      <c r="C81" s="32"/>
      <c r="D81" s="32"/>
      <c r="E81" s="32"/>
      <c r="F81" s="32">
        <v>500</v>
      </c>
      <c r="G81" s="32">
        <v>0</v>
      </c>
      <c r="H81" s="32">
        <f t="shared" si="21"/>
        <v>-500</v>
      </c>
    </row>
    <row r="82" spans="1:8" x14ac:dyDescent="0.3">
      <c r="A82" s="31">
        <v>20206</v>
      </c>
      <c r="B82" s="31" t="s">
        <v>108</v>
      </c>
      <c r="C82" s="32"/>
      <c r="D82" s="32"/>
      <c r="E82" s="32"/>
      <c r="F82" s="32">
        <v>6500</v>
      </c>
      <c r="G82" s="32">
        <v>0</v>
      </c>
      <c r="H82" s="32">
        <f t="shared" si="21"/>
        <v>-6500</v>
      </c>
    </row>
    <row r="83" spans="1:8" x14ac:dyDescent="0.3">
      <c r="A83" s="31">
        <v>20207</v>
      </c>
      <c r="B83" s="31" t="s">
        <v>109</v>
      </c>
      <c r="C83" s="32"/>
      <c r="D83" s="32"/>
      <c r="E83" s="32"/>
      <c r="F83" s="32">
        <v>250</v>
      </c>
      <c r="G83" s="32">
        <v>0</v>
      </c>
      <c r="H83" s="32">
        <f t="shared" si="21"/>
        <v>-250</v>
      </c>
    </row>
    <row r="84" spans="1:8" x14ac:dyDescent="0.3">
      <c r="A84" s="31">
        <v>20208</v>
      </c>
      <c r="B84" s="31" t="s">
        <v>110</v>
      </c>
      <c r="C84" s="32"/>
      <c r="D84" s="32"/>
      <c r="E84" s="32"/>
      <c r="F84" s="32">
        <v>941.52</v>
      </c>
      <c r="G84" s="32">
        <v>0</v>
      </c>
      <c r="H84" s="32">
        <f t="shared" si="21"/>
        <v>-941.52</v>
      </c>
    </row>
    <row r="85" spans="1:8" x14ac:dyDescent="0.3">
      <c r="A85" s="31">
        <v>20209</v>
      </c>
      <c r="B85" s="31" t="s">
        <v>111</v>
      </c>
      <c r="C85" s="32"/>
      <c r="D85" s="32"/>
      <c r="E85" s="32"/>
      <c r="F85" s="32">
        <v>5500</v>
      </c>
      <c r="G85" s="32">
        <v>5500</v>
      </c>
      <c r="H85" s="32">
        <f t="shared" si="21"/>
        <v>0</v>
      </c>
    </row>
    <row r="86" spans="1:8" x14ac:dyDescent="0.3">
      <c r="A86" s="31">
        <v>20210</v>
      </c>
      <c r="B86" s="31" t="s">
        <v>112</v>
      </c>
      <c r="C86" s="32"/>
      <c r="D86" s="32"/>
      <c r="E86" s="32"/>
      <c r="F86" s="32">
        <v>1250</v>
      </c>
      <c r="G86" s="32">
        <v>0</v>
      </c>
      <c r="H86" s="32">
        <f t="shared" si="21"/>
        <v>-1250</v>
      </c>
    </row>
    <row r="87" spans="1:8" x14ac:dyDescent="0.3">
      <c r="A87" s="31">
        <v>20211</v>
      </c>
      <c r="B87" s="31" t="s">
        <v>113</v>
      </c>
      <c r="C87" s="32"/>
      <c r="D87" s="32"/>
      <c r="E87" s="32"/>
      <c r="F87" s="32">
        <v>500</v>
      </c>
      <c r="G87" s="32">
        <v>0</v>
      </c>
      <c r="H87" s="32">
        <f t="shared" si="21"/>
        <v>-500</v>
      </c>
    </row>
    <row r="88" spans="1:8" x14ac:dyDescent="0.3">
      <c r="A88" s="31">
        <v>20212</v>
      </c>
      <c r="B88" s="31" t="s">
        <v>114</v>
      </c>
      <c r="C88" s="32"/>
      <c r="D88" s="32"/>
      <c r="E88" s="32"/>
      <c r="F88" s="32">
        <v>1200</v>
      </c>
      <c r="G88" s="32">
        <v>0</v>
      </c>
      <c r="H88" s="32">
        <f t="shared" si="21"/>
        <v>-1200</v>
      </c>
    </row>
    <row r="89" spans="1:8" x14ac:dyDescent="0.3">
      <c r="A89" s="31">
        <v>20213</v>
      </c>
      <c r="B89" s="31" t="s">
        <v>115</v>
      </c>
      <c r="C89" s="32"/>
      <c r="D89" s="32"/>
      <c r="E89" s="32"/>
      <c r="F89" s="32">
        <v>17000</v>
      </c>
      <c r="G89" s="32">
        <v>0</v>
      </c>
      <c r="H89" s="32">
        <f t="shared" si="21"/>
        <v>-17000</v>
      </c>
    </row>
    <row r="90" spans="1:8" ht="15" thickBot="1" x14ac:dyDescent="0.35">
      <c r="A90" s="31">
        <v>20214</v>
      </c>
      <c r="B90" s="31" t="s">
        <v>116</v>
      </c>
      <c r="C90" s="32"/>
      <c r="D90" s="32"/>
      <c r="E90" s="32"/>
      <c r="F90" s="32">
        <v>750</v>
      </c>
      <c r="G90" s="32">
        <v>0</v>
      </c>
      <c r="H90" s="32">
        <f t="shared" si="21"/>
        <v>-750</v>
      </c>
    </row>
    <row r="91" spans="1:8" ht="16.2" thickBot="1" x14ac:dyDescent="0.35">
      <c r="A91" s="24">
        <v>3</v>
      </c>
      <c r="B91" s="27" t="s">
        <v>16</v>
      </c>
      <c r="C91" s="28"/>
      <c r="D91" s="28"/>
      <c r="E91" s="25"/>
      <c r="F91" s="28">
        <f>F92+F99+F106+F116+F124+F128</f>
        <v>570650</v>
      </c>
      <c r="G91" s="28">
        <f>G92+G99+G106+G116+G124+G128</f>
        <v>495650</v>
      </c>
      <c r="H91" s="25">
        <f>H92+H99+H106+H116+H124+H128</f>
        <v>-75000</v>
      </c>
    </row>
    <row r="92" spans="1:8" x14ac:dyDescent="0.3">
      <c r="A92" s="29" t="s">
        <v>792</v>
      </c>
      <c r="B92" s="29" t="s">
        <v>117</v>
      </c>
      <c r="C92" s="30"/>
      <c r="D92" s="30"/>
      <c r="E92" s="30"/>
      <c r="F92" s="30">
        <f>SUM(F93:F98)</f>
        <v>94300</v>
      </c>
      <c r="G92" s="30">
        <f t="shared" ref="G92:H92" si="22">SUM(G93:G98)</f>
        <v>84300</v>
      </c>
      <c r="H92" s="30">
        <f t="shared" si="22"/>
        <v>-10000</v>
      </c>
    </row>
    <row r="93" spans="1:8" x14ac:dyDescent="0.3">
      <c r="A93" s="31">
        <v>30101</v>
      </c>
      <c r="B93" s="31" t="s">
        <v>118</v>
      </c>
      <c r="C93" s="32"/>
      <c r="D93" s="32"/>
      <c r="E93" s="32"/>
      <c r="F93" s="32">
        <v>40000</v>
      </c>
      <c r="G93" s="32">
        <v>12000</v>
      </c>
      <c r="H93" s="32">
        <f>G93-F93</f>
        <v>-28000</v>
      </c>
    </row>
    <row r="94" spans="1:8" x14ac:dyDescent="0.3">
      <c r="A94" s="31">
        <v>30102</v>
      </c>
      <c r="B94" s="31" t="s">
        <v>122</v>
      </c>
      <c r="C94" s="32"/>
      <c r="D94" s="32"/>
      <c r="E94" s="32"/>
      <c r="F94" s="32">
        <v>2400</v>
      </c>
      <c r="G94" s="32">
        <v>2400</v>
      </c>
      <c r="H94" s="32">
        <f t="shared" ref="H94:H98" si="23">G94-F94</f>
        <v>0</v>
      </c>
    </row>
    <row r="95" spans="1:8" x14ac:dyDescent="0.3">
      <c r="A95" s="31">
        <v>30103</v>
      </c>
      <c r="B95" s="31" t="s">
        <v>669</v>
      </c>
      <c r="C95" s="32"/>
      <c r="D95" s="32"/>
      <c r="E95" s="32"/>
      <c r="F95" s="32">
        <v>2400</v>
      </c>
      <c r="G95" s="32">
        <v>2400</v>
      </c>
      <c r="H95" s="32">
        <f t="shared" si="23"/>
        <v>0</v>
      </c>
    </row>
    <row r="96" spans="1:8" x14ac:dyDescent="0.3">
      <c r="A96" s="31">
        <v>30104</v>
      </c>
      <c r="B96" s="31" t="s">
        <v>794</v>
      </c>
      <c r="C96" s="32"/>
      <c r="D96" s="32"/>
      <c r="E96" s="32"/>
      <c r="F96" s="32">
        <v>47500</v>
      </c>
      <c r="G96" s="32">
        <v>47500</v>
      </c>
      <c r="H96" s="32">
        <f t="shared" si="23"/>
        <v>0</v>
      </c>
    </row>
    <row r="97" spans="1:8" x14ac:dyDescent="0.3">
      <c r="A97" s="31">
        <v>30105</v>
      </c>
      <c r="B97" s="31" t="s">
        <v>759</v>
      </c>
      <c r="C97" s="32"/>
      <c r="D97" s="32"/>
      <c r="E97" s="32"/>
      <c r="F97" s="32">
        <v>2000</v>
      </c>
      <c r="G97" s="32">
        <v>1500</v>
      </c>
      <c r="H97" s="32">
        <f t="shared" si="23"/>
        <v>-500</v>
      </c>
    </row>
    <row r="98" spans="1:8" x14ac:dyDescent="0.3">
      <c r="A98" s="31">
        <v>30106</v>
      </c>
      <c r="B98" s="31" t="s">
        <v>761</v>
      </c>
      <c r="C98" s="32"/>
      <c r="D98" s="32"/>
      <c r="E98" s="32"/>
      <c r="F98" s="32">
        <v>0</v>
      </c>
      <c r="G98" s="32">
        <v>18500</v>
      </c>
      <c r="H98" s="32">
        <f t="shared" si="23"/>
        <v>18500</v>
      </c>
    </row>
    <row r="99" spans="1:8" x14ac:dyDescent="0.3">
      <c r="A99" s="29" t="s">
        <v>793</v>
      </c>
      <c r="B99" s="29" t="s">
        <v>814</v>
      </c>
      <c r="C99" s="30"/>
      <c r="D99" s="30"/>
      <c r="E99" s="30"/>
      <c r="F99" s="30">
        <f>SUM(F100:F105)</f>
        <v>109875</v>
      </c>
      <c r="G99" s="30">
        <f>SUM(G100:G105)</f>
        <v>97875</v>
      </c>
      <c r="H99" s="30">
        <f>SUM(H100:H105)</f>
        <v>-12000</v>
      </c>
    </row>
    <row r="100" spans="1:8" x14ac:dyDescent="0.3">
      <c r="A100" s="31">
        <v>30201</v>
      </c>
      <c r="B100" s="31" t="s">
        <v>118</v>
      </c>
      <c r="C100" s="33"/>
      <c r="D100" s="33"/>
      <c r="E100" s="32"/>
      <c r="F100" s="33">
        <v>40000</v>
      </c>
      <c r="G100" s="33">
        <v>30000</v>
      </c>
      <c r="H100" s="32">
        <f>G100-F100</f>
        <v>-10000</v>
      </c>
    </row>
    <row r="101" spans="1:8" x14ac:dyDescent="0.3">
      <c r="A101" s="31">
        <v>30202</v>
      </c>
      <c r="B101" s="31" t="s">
        <v>122</v>
      </c>
      <c r="C101" s="33"/>
      <c r="D101" s="33"/>
      <c r="E101" s="32"/>
      <c r="F101" s="33">
        <v>20000</v>
      </c>
      <c r="G101" s="33">
        <v>18000</v>
      </c>
      <c r="H101" s="32">
        <f t="shared" ref="H101:H105" si="24">G101-F101</f>
        <v>-2000</v>
      </c>
    </row>
    <row r="102" spans="1:8" x14ac:dyDescent="0.3">
      <c r="A102" s="31">
        <v>30203</v>
      </c>
      <c r="B102" s="31" t="s">
        <v>669</v>
      </c>
      <c r="C102" s="33"/>
      <c r="D102" s="33"/>
      <c r="E102" s="32"/>
      <c r="F102" s="33">
        <v>2500</v>
      </c>
      <c r="G102" s="33">
        <v>2500</v>
      </c>
      <c r="H102" s="32">
        <f>G102-F102</f>
        <v>0</v>
      </c>
    </row>
    <row r="103" spans="1:8" x14ac:dyDescent="0.3">
      <c r="A103" s="31">
        <v>30204</v>
      </c>
      <c r="B103" s="31" t="s">
        <v>794</v>
      </c>
      <c r="C103" s="33"/>
      <c r="D103" s="33"/>
      <c r="E103" s="32"/>
      <c r="F103" s="33">
        <v>36750</v>
      </c>
      <c r="G103" s="33">
        <v>36750</v>
      </c>
      <c r="H103" s="32">
        <f t="shared" si="24"/>
        <v>0</v>
      </c>
    </row>
    <row r="104" spans="1:8" x14ac:dyDescent="0.3">
      <c r="A104" s="31">
        <v>30205</v>
      </c>
      <c r="B104" s="31" t="s">
        <v>759</v>
      </c>
      <c r="C104" s="33"/>
      <c r="D104" s="33"/>
      <c r="E104" s="32"/>
      <c r="F104" s="33">
        <v>2625</v>
      </c>
      <c r="G104" s="33">
        <v>2625</v>
      </c>
      <c r="H104" s="32">
        <f t="shared" si="24"/>
        <v>0</v>
      </c>
    </row>
    <row r="105" spans="1:8" x14ac:dyDescent="0.3">
      <c r="A105" s="31">
        <v>30206</v>
      </c>
      <c r="B105" s="31" t="s">
        <v>760</v>
      </c>
      <c r="C105" s="33"/>
      <c r="D105" s="33"/>
      <c r="E105" s="32"/>
      <c r="F105" s="33">
        <v>8000</v>
      </c>
      <c r="G105" s="33">
        <v>8000</v>
      </c>
      <c r="H105" s="32">
        <f t="shared" si="24"/>
        <v>0</v>
      </c>
    </row>
    <row r="106" spans="1:8" x14ac:dyDescent="0.3">
      <c r="A106" s="29" t="s">
        <v>795</v>
      </c>
      <c r="B106" s="29" t="s">
        <v>124</v>
      </c>
      <c r="C106" s="30"/>
      <c r="D106" s="30"/>
      <c r="E106" s="30"/>
      <c r="F106" s="30">
        <f>SUM(F107:F115)</f>
        <v>181250</v>
      </c>
      <c r="G106" s="30">
        <f>SUM(G107:G115)</f>
        <v>149250</v>
      </c>
      <c r="H106" s="30">
        <f>SUM(H107:H115)</f>
        <v>-32000</v>
      </c>
    </row>
    <row r="107" spans="1:8" x14ac:dyDescent="0.3">
      <c r="A107" s="31">
        <v>30301</v>
      </c>
      <c r="B107" s="31" t="s">
        <v>118</v>
      </c>
      <c r="C107" s="32"/>
      <c r="D107" s="32"/>
      <c r="E107" s="32"/>
      <c r="F107" s="32">
        <v>39150</v>
      </c>
      <c r="G107" s="32">
        <v>37550</v>
      </c>
      <c r="H107" s="32">
        <f>G107-F107</f>
        <v>-1600</v>
      </c>
    </row>
    <row r="108" spans="1:8" x14ac:dyDescent="0.3">
      <c r="A108" s="31">
        <v>30302</v>
      </c>
      <c r="B108" s="31" t="s">
        <v>757</v>
      </c>
      <c r="C108" s="32"/>
      <c r="D108" s="32"/>
      <c r="E108" s="32"/>
      <c r="F108" s="32">
        <v>12000</v>
      </c>
      <c r="G108" s="32">
        <v>9500</v>
      </c>
      <c r="H108" s="32">
        <f t="shared" ref="H108:H115" si="25">G108-F108</f>
        <v>-2500</v>
      </c>
    </row>
    <row r="109" spans="1:8" x14ac:dyDescent="0.3">
      <c r="A109" s="31">
        <v>30303</v>
      </c>
      <c r="B109" s="31" t="s">
        <v>758</v>
      </c>
      <c r="C109" s="32"/>
      <c r="D109" s="32"/>
      <c r="E109" s="32"/>
      <c r="F109" s="32">
        <v>10000</v>
      </c>
      <c r="G109" s="32">
        <v>8000</v>
      </c>
      <c r="H109" s="32">
        <f>G109-F109</f>
        <v>-2000</v>
      </c>
    </row>
    <row r="110" spans="1:8" x14ac:dyDescent="0.3">
      <c r="A110" s="31">
        <v>30304</v>
      </c>
      <c r="B110" s="31" t="s">
        <v>796</v>
      </c>
      <c r="C110" s="32"/>
      <c r="D110" s="32"/>
      <c r="E110" s="32"/>
      <c r="F110" s="32">
        <v>80000</v>
      </c>
      <c r="G110" s="32">
        <v>63900</v>
      </c>
      <c r="H110" s="32">
        <f t="shared" si="25"/>
        <v>-16100</v>
      </c>
    </row>
    <row r="111" spans="1:8" x14ac:dyDescent="0.3">
      <c r="A111" s="31">
        <v>30305</v>
      </c>
      <c r="B111" s="31" t="s">
        <v>759</v>
      </c>
      <c r="C111" s="32"/>
      <c r="D111" s="32"/>
      <c r="E111" s="32"/>
      <c r="F111" s="32">
        <v>8100</v>
      </c>
      <c r="G111" s="32">
        <v>8100</v>
      </c>
      <c r="H111" s="32">
        <f t="shared" si="25"/>
        <v>0</v>
      </c>
    </row>
    <row r="112" spans="1:8" x14ac:dyDescent="0.3">
      <c r="A112" s="31">
        <v>30306</v>
      </c>
      <c r="B112" s="31" t="s">
        <v>760</v>
      </c>
      <c r="C112" s="32"/>
      <c r="D112" s="32"/>
      <c r="E112" s="32"/>
      <c r="F112" s="32">
        <v>25000</v>
      </c>
      <c r="G112" s="32">
        <v>10000</v>
      </c>
      <c r="H112" s="32">
        <f t="shared" si="25"/>
        <v>-15000</v>
      </c>
    </row>
    <row r="113" spans="1:8" x14ac:dyDescent="0.3">
      <c r="A113" s="31">
        <v>30307</v>
      </c>
      <c r="B113" s="31" t="s">
        <v>119</v>
      </c>
      <c r="C113" s="32"/>
      <c r="D113" s="32"/>
      <c r="E113" s="32"/>
      <c r="F113" s="32">
        <v>2000</v>
      </c>
      <c r="G113" s="32">
        <v>2000</v>
      </c>
      <c r="H113" s="32">
        <f t="shared" si="25"/>
        <v>0</v>
      </c>
    </row>
    <row r="114" spans="1:8" x14ac:dyDescent="0.3">
      <c r="A114" s="31">
        <v>30308</v>
      </c>
      <c r="B114" s="31" t="s">
        <v>120</v>
      </c>
      <c r="C114" s="32"/>
      <c r="D114" s="32"/>
      <c r="E114" s="32"/>
      <c r="F114" s="32">
        <v>5000</v>
      </c>
      <c r="G114" s="32">
        <v>5000</v>
      </c>
      <c r="H114" s="32">
        <f t="shared" si="25"/>
        <v>0</v>
      </c>
    </row>
    <row r="115" spans="1:8" x14ac:dyDescent="0.3">
      <c r="A115" s="31">
        <v>30309</v>
      </c>
      <c r="B115" s="31" t="s">
        <v>125</v>
      </c>
      <c r="C115" s="32"/>
      <c r="D115" s="32"/>
      <c r="E115" s="32"/>
      <c r="F115" s="32">
        <v>0</v>
      </c>
      <c r="G115" s="32">
        <v>5200</v>
      </c>
      <c r="H115" s="32">
        <f t="shared" si="25"/>
        <v>5200</v>
      </c>
    </row>
    <row r="116" spans="1:8" x14ac:dyDescent="0.3">
      <c r="A116" s="29" t="s">
        <v>797</v>
      </c>
      <c r="B116" s="29" t="s">
        <v>126</v>
      </c>
      <c r="C116" s="30"/>
      <c r="D116" s="30"/>
      <c r="E116" s="30"/>
      <c r="F116" s="30">
        <f>SUM(F117:F123)</f>
        <v>45225</v>
      </c>
      <c r="G116" s="30">
        <f>SUM(G117:G123)</f>
        <v>39225</v>
      </c>
      <c r="H116" s="30">
        <f>SUM(H117:H123)</f>
        <v>-6000</v>
      </c>
    </row>
    <row r="117" spans="1:8" x14ac:dyDescent="0.3">
      <c r="A117" s="31">
        <v>30401</v>
      </c>
      <c r="B117" s="31" t="s">
        <v>118</v>
      </c>
      <c r="C117" s="32"/>
      <c r="D117" s="32"/>
      <c r="E117" s="32"/>
      <c r="F117" s="32">
        <v>5000</v>
      </c>
      <c r="G117" s="32">
        <v>3500</v>
      </c>
      <c r="H117" s="32">
        <f>G117-F117</f>
        <v>-1500</v>
      </c>
    </row>
    <row r="118" spans="1:8" x14ac:dyDescent="0.3">
      <c r="A118" s="31">
        <v>30402</v>
      </c>
      <c r="B118" s="31" t="s">
        <v>757</v>
      </c>
      <c r="C118" s="32"/>
      <c r="D118" s="32"/>
      <c r="E118" s="32"/>
      <c r="F118" s="32">
        <v>5000</v>
      </c>
      <c r="G118" s="32">
        <v>3000</v>
      </c>
      <c r="H118" s="32">
        <f t="shared" ref="H118:H123" si="26">G118-F118</f>
        <v>-2000</v>
      </c>
    </row>
    <row r="119" spans="1:8" x14ac:dyDescent="0.3">
      <c r="A119" s="31">
        <v>30403</v>
      </c>
      <c r="B119" s="31" t="s">
        <v>758</v>
      </c>
      <c r="C119" s="32"/>
      <c r="D119" s="32"/>
      <c r="E119" s="32"/>
      <c r="F119" s="32">
        <v>3500</v>
      </c>
      <c r="G119" s="32">
        <v>2500</v>
      </c>
      <c r="H119" s="32">
        <f>G119-F119</f>
        <v>-1000</v>
      </c>
    </row>
    <row r="120" spans="1:8" x14ac:dyDescent="0.3">
      <c r="A120" s="31">
        <v>30404</v>
      </c>
      <c r="B120" s="31" t="s">
        <v>796</v>
      </c>
      <c r="C120" s="32"/>
      <c r="D120" s="32"/>
      <c r="E120" s="32"/>
      <c r="F120" s="32">
        <v>28500</v>
      </c>
      <c r="G120" s="32">
        <f>F120/10*9</f>
        <v>25650</v>
      </c>
      <c r="H120" s="32">
        <f t="shared" si="26"/>
        <v>-2850</v>
      </c>
    </row>
    <row r="121" spans="1:8" x14ac:dyDescent="0.3">
      <c r="A121" s="31">
        <v>30405</v>
      </c>
      <c r="B121" s="31" t="s">
        <v>759</v>
      </c>
      <c r="C121" s="32"/>
      <c r="D121" s="32"/>
      <c r="E121" s="32"/>
      <c r="F121" s="32">
        <v>1000</v>
      </c>
      <c r="G121" s="32">
        <v>450</v>
      </c>
      <c r="H121" s="32">
        <f t="shared" si="26"/>
        <v>-550</v>
      </c>
    </row>
    <row r="122" spans="1:8" x14ac:dyDescent="0.3">
      <c r="A122" s="31">
        <v>30406</v>
      </c>
      <c r="B122" s="31" t="s">
        <v>127</v>
      </c>
      <c r="C122" s="32"/>
      <c r="D122" s="32"/>
      <c r="E122" s="32"/>
      <c r="F122" s="32">
        <v>2225</v>
      </c>
      <c r="G122" s="32">
        <v>750</v>
      </c>
      <c r="H122" s="32">
        <f t="shared" si="26"/>
        <v>-1475</v>
      </c>
    </row>
    <row r="123" spans="1:8" x14ac:dyDescent="0.3">
      <c r="A123" s="31">
        <v>30407</v>
      </c>
      <c r="B123" s="31" t="s">
        <v>125</v>
      </c>
      <c r="C123" s="32"/>
      <c r="D123" s="32"/>
      <c r="E123" s="32"/>
      <c r="F123" s="32"/>
      <c r="G123" s="32">
        <v>3375</v>
      </c>
      <c r="H123" s="32">
        <f t="shared" si="26"/>
        <v>3375</v>
      </c>
    </row>
    <row r="124" spans="1:8" x14ac:dyDescent="0.3">
      <c r="A124" s="29" t="s">
        <v>798</v>
      </c>
      <c r="B124" s="29" t="s">
        <v>128</v>
      </c>
      <c r="C124" s="30"/>
      <c r="D124" s="30"/>
      <c r="E124" s="30"/>
      <c r="F124" s="30">
        <f>SUM(F125:F127)</f>
        <v>40000</v>
      </c>
      <c r="G124" s="30">
        <f t="shared" ref="G124:H124" si="27">SUM(G125:G127)</f>
        <v>25000</v>
      </c>
      <c r="H124" s="30">
        <f t="shared" si="27"/>
        <v>-15000</v>
      </c>
    </row>
    <row r="125" spans="1:8" x14ac:dyDescent="0.3">
      <c r="A125" s="31">
        <v>30501</v>
      </c>
      <c r="B125" s="31" t="s">
        <v>129</v>
      </c>
      <c r="C125" s="32"/>
      <c r="D125" s="32"/>
      <c r="E125" s="32"/>
      <c r="F125" s="32">
        <v>0</v>
      </c>
      <c r="G125" s="32">
        <v>0</v>
      </c>
      <c r="H125" s="32">
        <f>G125-F125</f>
        <v>0</v>
      </c>
    </row>
    <row r="126" spans="1:8" x14ac:dyDescent="0.3">
      <c r="A126" s="31">
        <v>30502</v>
      </c>
      <c r="B126" s="31" t="s">
        <v>121</v>
      </c>
      <c r="C126" s="32"/>
      <c r="D126" s="32"/>
      <c r="E126" s="32"/>
      <c r="F126" s="32">
        <v>15000</v>
      </c>
      <c r="G126" s="32">
        <v>0</v>
      </c>
      <c r="H126" s="32">
        <f t="shared" ref="H126:H127" si="28">G126-F126</f>
        <v>-15000</v>
      </c>
    </row>
    <row r="127" spans="1:8" x14ac:dyDescent="0.3">
      <c r="A127" s="31">
        <v>30503</v>
      </c>
      <c r="B127" s="31" t="s">
        <v>130</v>
      </c>
      <c r="C127" s="32"/>
      <c r="D127" s="32"/>
      <c r="E127" s="32"/>
      <c r="F127" s="32">
        <v>25000</v>
      </c>
      <c r="G127" s="32">
        <v>25000</v>
      </c>
      <c r="H127" s="32">
        <f t="shared" si="28"/>
        <v>0</v>
      </c>
    </row>
    <row r="128" spans="1:8" x14ac:dyDescent="0.3">
      <c r="A128" s="29" t="s">
        <v>799</v>
      </c>
      <c r="B128" s="29" t="s">
        <v>131</v>
      </c>
      <c r="C128" s="30"/>
      <c r="D128" s="30"/>
      <c r="E128" s="30"/>
      <c r="F128" s="30">
        <f>SUM(F129)</f>
        <v>100000</v>
      </c>
      <c r="G128" s="30">
        <f t="shared" ref="G128:H128" si="29">SUM(G129)</f>
        <v>100000</v>
      </c>
      <c r="H128" s="30">
        <f t="shared" si="29"/>
        <v>0</v>
      </c>
    </row>
    <row r="129" spans="1:8" ht="15" thickBot="1" x14ac:dyDescent="0.35">
      <c r="A129" s="31">
        <v>30601</v>
      </c>
      <c r="B129" s="31" t="s">
        <v>132</v>
      </c>
      <c r="C129" s="32"/>
      <c r="D129" s="32"/>
      <c r="E129" s="32"/>
      <c r="F129" s="32">
        <v>100000</v>
      </c>
      <c r="G129" s="32">
        <v>100000</v>
      </c>
      <c r="H129" s="32">
        <f>G129-F129</f>
        <v>0</v>
      </c>
    </row>
    <row r="130" spans="1:8" ht="16.2" thickBot="1" x14ac:dyDescent="0.35">
      <c r="A130" s="24">
        <v>4</v>
      </c>
      <c r="B130" s="27" t="s">
        <v>133</v>
      </c>
      <c r="C130" s="28"/>
      <c r="D130" s="28"/>
      <c r="E130" s="25"/>
      <c r="F130" s="28">
        <f>F131+F136+F138+F148+F157+F166</f>
        <v>547550</v>
      </c>
      <c r="G130" s="28">
        <f t="shared" ref="G130:H130" si="30">G131+G136+G138+G148+G157+G166</f>
        <v>695350</v>
      </c>
      <c r="H130" s="25">
        <f t="shared" si="30"/>
        <v>147800</v>
      </c>
    </row>
    <row r="131" spans="1:8" x14ac:dyDescent="0.3">
      <c r="A131" s="29" t="s">
        <v>800</v>
      </c>
      <c r="B131" s="29" t="s">
        <v>134</v>
      </c>
      <c r="C131" s="30"/>
      <c r="D131" s="30"/>
      <c r="E131" s="30"/>
      <c r="F131" s="30">
        <f>SUM(F132:F135)</f>
        <v>312250</v>
      </c>
      <c r="G131" s="30">
        <f t="shared" ref="G131:H131" si="31">SUM(G132:G135)</f>
        <v>0</v>
      </c>
      <c r="H131" s="30">
        <f t="shared" si="31"/>
        <v>-312250</v>
      </c>
    </row>
    <row r="132" spans="1:8" x14ac:dyDescent="0.3">
      <c r="A132" s="31">
        <v>40101</v>
      </c>
      <c r="B132" s="31" t="s">
        <v>123</v>
      </c>
      <c r="C132" s="32"/>
      <c r="D132" s="32"/>
      <c r="E132" s="32"/>
      <c r="F132" s="32">
        <v>307000</v>
      </c>
      <c r="G132" s="32">
        <v>0</v>
      </c>
      <c r="H132" s="32">
        <f>G132-F132</f>
        <v>-307000</v>
      </c>
    </row>
    <row r="133" spans="1:8" x14ac:dyDescent="0.3">
      <c r="A133" s="31">
        <v>40102</v>
      </c>
      <c r="B133" s="31" t="s">
        <v>135</v>
      </c>
      <c r="C133" s="32"/>
      <c r="D133" s="32"/>
      <c r="E133" s="32"/>
      <c r="F133" s="32">
        <v>3500</v>
      </c>
      <c r="G133" s="32">
        <v>0</v>
      </c>
      <c r="H133" s="32">
        <f t="shared" ref="H133:H135" si="32">G133-F133</f>
        <v>-3500</v>
      </c>
    </row>
    <row r="134" spans="1:8" x14ac:dyDescent="0.3">
      <c r="A134" s="31">
        <v>40103</v>
      </c>
      <c r="B134" s="31" t="s">
        <v>136</v>
      </c>
      <c r="C134" s="32"/>
      <c r="D134" s="32"/>
      <c r="E134" s="32"/>
      <c r="F134" s="32">
        <v>1250</v>
      </c>
      <c r="G134" s="32">
        <v>0</v>
      </c>
      <c r="H134" s="32">
        <f t="shared" si="32"/>
        <v>-1250</v>
      </c>
    </row>
    <row r="135" spans="1:8" x14ac:dyDescent="0.3">
      <c r="A135" s="31">
        <v>40104</v>
      </c>
      <c r="B135" s="31" t="s">
        <v>137</v>
      </c>
      <c r="C135" s="32"/>
      <c r="D135" s="32"/>
      <c r="E135" s="32"/>
      <c r="F135" s="32">
        <v>500</v>
      </c>
      <c r="G135" s="32">
        <v>0</v>
      </c>
      <c r="H135" s="32">
        <f t="shared" si="32"/>
        <v>-500</v>
      </c>
    </row>
    <row r="136" spans="1:8" x14ac:dyDescent="0.3">
      <c r="A136" s="29" t="s">
        <v>801</v>
      </c>
      <c r="B136" s="29" t="s">
        <v>138</v>
      </c>
      <c r="C136" s="30"/>
      <c r="D136" s="30"/>
      <c r="E136" s="30"/>
      <c r="F136" s="30">
        <f>SUM(F137)</f>
        <v>3000</v>
      </c>
      <c r="G136" s="30">
        <f t="shared" ref="G136:H136" si="33">SUM(G137)</f>
        <v>0</v>
      </c>
      <c r="H136" s="30">
        <f t="shared" si="33"/>
        <v>-3000</v>
      </c>
    </row>
    <row r="137" spans="1:8" x14ac:dyDescent="0.3">
      <c r="A137" s="31">
        <v>40201</v>
      </c>
      <c r="B137" s="31" t="s">
        <v>139</v>
      </c>
      <c r="C137" s="32"/>
      <c r="D137" s="32"/>
      <c r="E137" s="32"/>
      <c r="F137" s="32">
        <v>3000</v>
      </c>
      <c r="G137" s="32">
        <v>0</v>
      </c>
      <c r="H137" s="32">
        <f>G137-F137</f>
        <v>-3000</v>
      </c>
    </row>
    <row r="138" spans="1:8" x14ac:dyDescent="0.3">
      <c r="A138" s="29" t="s">
        <v>802</v>
      </c>
      <c r="B138" s="29" t="s">
        <v>140</v>
      </c>
      <c r="C138" s="30"/>
      <c r="D138" s="30"/>
      <c r="E138" s="30"/>
      <c r="F138" s="30">
        <f>SUM(F139:F147)</f>
        <v>58500</v>
      </c>
      <c r="G138" s="30">
        <f t="shared" ref="G138:H138" si="34">SUM(G139:G147)</f>
        <v>12450</v>
      </c>
      <c r="H138" s="30">
        <f t="shared" si="34"/>
        <v>-46050</v>
      </c>
    </row>
    <row r="139" spans="1:8" x14ac:dyDescent="0.3">
      <c r="A139" s="31">
        <v>40301</v>
      </c>
      <c r="B139" s="31" t="s">
        <v>141</v>
      </c>
      <c r="C139" s="32"/>
      <c r="D139" s="32"/>
      <c r="E139" s="32"/>
      <c r="F139" s="32">
        <v>40000</v>
      </c>
      <c r="G139" s="32">
        <v>8400</v>
      </c>
      <c r="H139" s="32">
        <f>G139-F139</f>
        <v>-31600</v>
      </c>
    </row>
    <row r="140" spans="1:8" x14ac:dyDescent="0.3">
      <c r="A140" s="31">
        <v>40302</v>
      </c>
      <c r="B140" s="31" t="s">
        <v>142</v>
      </c>
      <c r="C140" s="32"/>
      <c r="D140" s="32"/>
      <c r="E140" s="32"/>
      <c r="F140" s="32">
        <v>8000</v>
      </c>
      <c r="G140" s="32">
        <v>2525</v>
      </c>
      <c r="H140" s="32">
        <f t="shared" ref="H140:H147" si="35">G140-F140</f>
        <v>-5475</v>
      </c>
    </row>
    <row r="141" spans="1:8" x14ac:dyDescent="0.3">
      <c r="A141" s="31">
        <v>40303</v>
      </c>
      <c r="B141" s="31" t="s">
        <v>143</v>
      </c>
      <c r="C141" s="32"/>
      <c r="D141" s="32"/>
      <c r="E141" s="32"/>
      <c r="F141" s="32">
        <v>350</v>
      </c>
      <c r="G141" s="32">
        <v>125</v>
      </c>
      <c r="H141" s="32">
        <f t="shared" si="35"/>
        <v>-225</v>
      </c>
    </row>
    <row r="142" spans="1:8" x14ac:dyDescent="0.3">
      <c r="A142" s="31">
        <v>40304</v>
      </c>
      <c r="B142" s="31" t="s">
        <v>144</v>
      </c>
      <c r="C142" s="32"/>
      <c r="D142" s="32"/>
      <c r="E142" s="32"/>
      <c r="F142" s="32">
        <v>1300</v>
      </c>
      <c r="G142" s="32">
        <v>500</v>
      </c>
      <c r="H142" s="32">
        <f t="shared" si="35"/>
        <v>-800</v>
      </c>
    </row>
    <row r="143" spans="1:8" x14ac:dyDescent="0.3">
      <c r="A143" s="31">
        <v>40305</v>
      </c>
      <c r="B143" s="31" t="s">
        <v>145</v>
      </c>
      <c r="C143" s="32"/>
      <c r="D143" s="32"/>
      <c r="E143" s="32"/>
      <c r="F143" s="32">
        <v>1100</v>
      </c>
      <c r="G143" s="32">
        <v>500</v>
      </c>
      <c r="H143" s="32">
        <f t="shared" si="35"/>
        <v>-600</v>
      </c>
    </row>
    <row r="144" spans="1:8" x14ac:dyDescent="0.3">
      <c r="A144" s="31">
        <v>40306</v>
      </c>
      <c r="B144" s="31" t="s">
        <v>146</v>
      </c>
      <c r="C144" s="32"/>
      <c r="D144" s="32"/>
      <c r="E144" s="32"/>
      <c r="F144" s="32">
        <v>1000</v>
      </c>
      <c r="G144" s="32">
        <v>250</v>
      </c>
      <c r="H144" s="32">
        <f t="shared" si="35"/>
        <v>-750</v>
      </c>
    </row>
    <row r="145" spans="1:8" x14ac:dyDescent="0.3">
      <c r="A145" s="31">
        <v>40307</v>
      </c>
      <c r="B145" s="31" t="s">
        <v>147</v>
      </c>
      <c r="C145" s="32"/>
      <c r="D145" s="32"/>
      <c r="E145" s="32"/>
      <c r="F145" s="32">
        <v>2000</v>
      </c>
      <c r="G145" s="32">
        <v>150</v>
      </c>
      <c r="H145" s="32">
        <f t="shared" si="35"/>
        <v>-1850</v>
      </c>
    </row>
    <row r="146" spans="1:8" x14ac:dyDescent="0.3">
      <c r="A146" s="31">
        <v>40308</v>
      </c>
      <c r="B146" s="31" t="s">
        <v>148</v>
      </c>
      <c r="C146" s="32"/>
      <c r="D146" s="32"/>
      <c r="E146" s="32"/>
      <c r="F146" s="32">
        <v>250</v>
      </c>
      <c r="G146" s="32">
        <v>0</v>
      </c>
      <c r="H146" s="32">
        <f t="shared" si="35"/>
        <v>-250</v>
      </c>
    </row>
    <row r="147" spans="1:8" x14ac:dyDescent="0.3">
      <c r="A147" s="31">
        <v>40309</v>
      </c>
      <c r="B147" s="31" t="s">
        <v>149</v>
      </c>
      <c r="C147" s="32"/>
      <c r="D147" s="32"/>
      <c r="E147" s="32"/>
      <c r="F147" s="32">
        <v>4500</v>
      </c>
      <c r="G147" s="32">
        <v>0</v>
      </c>
      <c r="H147" s="32">
        <f t="shared" si="35"/>
        <v>-4500</v>
      </c>
    </row>
    <row r="148" spans="1:8" x14ac:dyDescent="0.3">
      <c r="A148" s="29" t="s">
        <v>803</v>
      </c>
      <c r="B148" s="29" t="s">
        <v>150</v>
      </c>
      <c r="C148" s="30"/>
      <c r="D148" s="30"/>
      <c r="E148" s="30"/>
      <c r="F148" s="30">
        <f>SUM(F149:F156)</f>
        <v>12750</v>
      </c>
      <c r="G148" s="30">
        <f t="shared" ref="G148:H148" si="36">SUM(G149:G156)</f>
        <v>0</v>
      </c>
      <c r="H148" s="30">
        <f t="shared" si="36"/>
        <v>-12750</v>
      </c>
    </row>
    <row r="149" spans="1:8" x14ac:dyDescent="0.3">
      <c r="A149" s="31">
        <v>40401</v>
      </c>
      <c r="B149" s="31" t="s">
        <v>151</v>
      </c>
      <c r="C149" s="32"/>
      <c r="D149" s="32"/>
      <c r="E149" s="32"/>
      <c r="F149" s="32">
        <v>3000</v>
      </c>
      <c r="G149" s="32">
        <v>0</v>
      </c>
      <c r="H149" s="32">
        <f>G149-F149</f>
        <v>-3000</v>
      </c>
    </row>
    <row r="150" spans="1:8" x14ac:dyDescent="0.3">
      <c r="A150" s="31">
        <v>40402</v>
      </c>
      <c r="B150" s="31" t="s">
        <v>152</v>
      </c>
      <c r="C150" s="32"/>
      <c r="D150" s="32"/>
      <c r="E150" s="32"/>
      <c r="F150" s="32">
        <v>2000</v>
      </c>
      <c r="G150" s="32">
        <v>0</v>
      </c>
      <c r="H150" s="32">
        <f t="shared" ref="H150:H156" si="37">G150-F150</f>
        <v>-2000</v>
      </c>
    </row>
    <row r="151" spans="1:8" x14ac:dyDescent="0.3">
      <c r="A151" s="31">
        <v>40403</v>
      </c>
      <c r="B151" s="31" t="s">
        <v>153</v>
      </c>
      <c r="C151" s="32"/>
      <c r="D151" s="32"/>
      <c r="E151" s="32"/>
      <c r="F151" s="32">
        <v>2000</v>
      </c>
      <c r="G151" s="32">
        <v>0</v>
      </c>
      <c r="H151" s="32">
        <f t="shared" si="37"/>
        <v>-2000</v>
      </c>
    </row>
    <row r="152" spans="1:8" x14ac:dyDescent="0.3">
      <c r="A152" s="31">
        <v>40404</v>
      </c>
      <c r="B152" s="31" t="s">
        <v>154</v>
      </c>
      <c r="C152" s="32"/>
      <c r="D152" s="32"/>
      <c r="E152" s="32"/>
      <c r="F152" s="32">
        <v>800</v>
      </c>
      <c r="G152" s="32">
        <v>0</v>
      </c>
      <c r="H152" s="32">
        <f t="shared" si="37"/>
        <v>-800</v>
      </c>
    </row>
    <row r="153" spans="1:8" x14ac:dyDescent="0.3">
      <c r="A153" s="31">
        <v>40405</v>
      </c>
      <c r="B153" s="31" t="s">
        <v>155</v>
      </c>
      <c r="C153" s="32"/>
      <c r="D153" s="32"/>
      <c r="E153" s="32"/>
      <c r="F153" s="32">
        <v>600</v>
      </c>
      <c r="G153" s="32">
        <v>0</v>
      </c>
      <c r="H153" s="32">
        <f t="shared" si="37"/>
        <v>-600</v>
      </c>
    </row>
    <row r="154" spans="1:8" x14ac:dyDescent="0.3">
      <c r="A154" s="31">
        <v>40406</v>
      </c>
      <c r="B154" s="31" t="s">
        <v>156</v>
      </c>
      <c r="C154" s="32"/>
      <c r="D154" s="32"/>
      <c r="E154" s="32"/>
      <c r="F154" s="32">
        <v>600</v>
      </c>
      <c r="G154" s="32">
        <v>0</v>
      </c>
      <c r="H154" s="32">
        <f t="shared" si="37"/>
        <v>-600</v>
      </c>
    </row>
    <row r="155" spans="1:8" x14ac:dyDescent="0.3">
      <c r="A155" s="31">
        <v>40407</v>
      </c>
      <c r="B155" s="31" t="s">
        <v>157</v>
      </c>
      <c r="C155" s="32"/>
      <c r="D155" s="32"/>
      <c r="E155" s="32"/>
      <c r="F155" s="32">
        <v>1250</v>
      </c>
      <c r="G155" s="32">
        <v>0</v>
      </c>
      <c r="H155" s="32">
        <f t="shared" si="37"/>
        <v>-1250</v>
      </c>
    </row>
    <row r="156" spans="1:8" x14ac:dyDescent="0.3">
      <c r="A156" s="31">
        <v>40408</v>
      </c>
      <c r="B156" s="31" t="s">
        <v>158</v>
      </c>
      <c r="C156" s="32"/>
      <c r="D156" s="32"/>
      <c r="E156" s="32"/>
      <c r="F156" s="32">
        <v>2500</v>
      </c>
      <c r="G156" s="32">
        <v>0</v>
      </c>
      <c r="H156" s="32">
        <f t="shared" si="37"/>
        <v>-2500</v>
      </c>
    </row>
    <row r="157" spans="1:8" x14ac:dyDescent="0.3">
      <c r="A157" s="29" t="s">
        <v>804</v>
      </c>
      <c r="B157" s="29" t="s">
        <v>159</v>
      </c>
      <c r="C157" s="30"/>
      <c r="D157" s="30"/>
      <c r="E157" s="30"/>
      <c r="F157" s="30">
        <f>SUM(F158:F165)</f>
        <v>131050</v>
      </c>
      <c r="G157" s="30">
        <f t="shared" ref="G157:H157" si="38">SUM(G158:G165)</f>
        <v>315400</v>
      </c>
      <c r="H157" s="30">
        <f t="shared" si="38"/>
        <v>184350</v>
      </c>
    </row>
    <row r="158" spans="1:8" x14ac:dyDescent="0.3">
      <c r="A158" s="31">
        <v>40501</v>
      </c>
      <c r="B158" s="31" t="s">
        <v>160</v>
      </c>
      <c r="C158" s="32"/>
      <c r="D158" s="32"/>
      <c r="E158" s="32"/>
      <c r="F158" s="32">
        <v>1250</v>
      </c>
      <c r="G158" s="32">
        <v>0</v>
      </c>
      <c r="H158" s="32">
        <f>G158-F158</f>
        <v>-1250</v>
      </c>
    </row>
    <row r="159" spans="1:8" x14ac:dyDescent="0.3">
      <c r="A159" s="31">
        <v>40502</v>
      </c>
      <c r="B159" s="31" t="s">
        <v>161</v>
      </c>
      <c r="C159" s="32"/>
      <c r="D159" s="32"/>
      <c r="E159" s="32"/>
      <c r="F159" s="32">
        <v>1000</v>
      </c>
      <c r="G159" s="32">
        <v>0</v>
      </c>
      <c r="H159" s="32">
        <f t="shared" ref="H159:H165" si="39">G159-F159</f>
        <v>-1000</v>
      </c>
    </row>
    <row r="160" spans="1:8" x14ac:dyDescent="0.3">
      <c r="A160" s="31">
        <v>40503</v>
      </c>
      <c r="B160" s="31" t="s">
        <v>162</v>
      </c>
      <c r="C160" s="32"/>
      <c r="D160" s="32"/>
      <c r="E160" s="32"/>
      <c r="F160" s="32">
        <v>350</v>
      </c>
      <c r="G160" s="32">
        <v>350</v>
      </c>
      <c r="H160" s="32">
        <f t="shared" si="39"/>
        <v>0</v>
      </c>
    </row>
    <row r="161" spans="1:10" x14ac:dyDescent="0.3">
      <c r="A161" s="31">
        <v>40504</v>
      </c>
      <c r="B161" s="31" t="s">
        <v>163</v>
      </c>
      <c r="C161" s="32"/>
      <c r="D161" s="32"/>
      <c r="E161" s="32"/>
      <c r="F161" s="32">
        <v>0</v>
      </c>
      <c r="G161" s="32">
        <v>50</v>
      </c>
      <c r="H161" s="32">
        <f t="shared" si="39"/>
        <v>50</v>
      </c>
    </row>
    <row r="162" spans="1:10" x14ac:dyDescent="0.3">
      <c r="A162" s="31">
        <v>40505</v>
      </c>
      <c r="B162" s="31" t="s">
        <v>164</v>
      </c>
      <c r="C162" s="32"/>
      <c r="D162" s="32"/>
      <c r="E162" s="32"/>
      <c r="F162" s="32">
        <v>450</v>
      </c>
      <c r="G162" s="32">
        <v>0</v>
      </c>
      <c r="H162" s="32">
        <f t="shared" si="39"/>
        <v>-450</v>
      </c>
    </row>
    <row r="163" spans="1:10" x14ac:dyDescent="0.3">
      <c r="A163" s="31">
        <v>40506</v>
      </c>
      <c r="B163" s="31" t="s">
        <v>165</v>
      </c>
      <c r="C163" s="32"/>
      <c r="D163" s="32"/>
      <c r="E163" s="32"/>
      <c r="F163" s="32">
        <v>125000</v>
      </c>
      <c r="G163" s="32">
        <v>304000</v>
      </c>
      <c r="H163" s="32">
        <f t="shared" si="39"/>
        <v>179000</v>
      </c>
      <c r="J163" s="35"/>
    </row>
    <row r="164" spans="1:10" x14ac:dyDescent="0.3">
      <c r="A164" s="31">
        <v>40507</v>
      </c>
      <c r="B164" s="31" t="s">
        <v>10</v>
      </c>
      <c r="C164" s="32"/>
      <c r="D164" s="32"/>
      <c r="E164" s="32"/>
      <c r="F164" s="32">
        <v>0</v>
      </c>
      <c r="G164" s="32">
        <v>10000</v>
      </c>
      <c r="H164" s="32">
        <f t="shared" si="39"/>
        <v>10000</v>
      </c>
    </row>
    <row r="165" spans="1:10" x14ac:dyDescent="0.3">
      <c r="A165" s="31">
        <v>40508</v>
      </c>
      <c r="B165" s="31" t="s">
        <v>166</v>
      </c>
      <c r="C165" s="32"/>
      <c r="D165" s="32"/>
      <c r="E165" s="32"/>
      <c r="F165" s="32">
        <v>3000</v>
      </c>
      <c r="G165" s="32">
        <v>1000</v>
      </c>
      <c r="H165" s="32">
        <f t="shared" si="39"/>
        <v>-2000</v>
      </c>
    </row>
    <row r="166" spans="1:10" x14ac:dyDescent="0.3">
      <c r="A166" s="29" t="s">
        <v>805</v>
      </c>
      <c r="B166" s="29" t="s">
        <v>102</v>
      </c>
      <c r="C166" s="30"/>
      <c r="D166" s="30"/>
      <c r="E166" s="30"/>
      <c r="F166" s="30">
        <f>SUM(F167:F169)</f>
        <v>30000</v>
      </c>
      <c r="G166" s="30">
        <f t="shared" ref="G166:H166" si="40">SUM(G167:G169)</f>
        <v>367500</v>
      </c>
      <c r="H166" s="30">
        <f t="shared" si="40"/>
        <v>337500</v>
      </c>
    </row>
    <row r="167" spans="1:10" x14ac:dyDescent="0.3">
      <c r="A167" s="31">
        <v>40601</v>
      </c>
      <c r="B167" s="31" t="s">
        <v>167</v>
      </c>
      <c r="C167" s="32"/>
      <c r="D167" s="32"/>
      <c r="E167" s="32"/>
      <c r="F167" s="32">
        <v>0</v>
      </c>
      <c r="G167" s="32">
        <v>30000</v>
      </c>
      <c r="H167" s="32">
        <f>G167-F167</f>
        <v>30000</v>
      </c>
    </row>
    <row r="168" spans="1:10" x14ac:dyDescent="0.3">
      <c r="A168" s="31">
        <v>40602</v>
      </c>
      <c r="B168" s="31" t="s">
        <v>168</v>
      </c>
      <c r="C168" s="32"/>
      <c r="D168" s="32"/>
      <c r="E168" s="32"/>
      <c r="F168" s="32">
        <v>30000</v>
      </c>
      <c r="G168" s="32">
        <v>22500</v>
      </c>
      <c r="H168" s="32">
        <f t="shared" ref="H168:H169" si="41">G168-F168</f>
        <v>-7500</v>
      </c>
    </row>
    <row r="169" spans="1:10" x14ac:dyDescent="0.3">
      <c r="A169" s="31">
        <v>40603</v>
      </c>
      <c r="B169" s="31" t="s">
        <v>169</v>
      </c>
      <c r="C169" s="32"/>
      <c r="D169" s="32"/>
      <c r="E169" s="32"/>
      <c r="F169" s="32">
        <v>0</v>
      </c>
      <c r="G169" s="32">
        <v>315000</v>
      </c>
      <c r="H169" s="32">
        <f t="shared" si="41"/>
        <v>315000</v>
      </c>
    </row>
  </sheetData>
  <mergeCells count="2">
    <mergeCell ref="C1:E1"/>
    <mergeCell ref="F1:H1"/>
  </mergeCells>
  <pageMargins left="0.19685039370078741" right="0.19685039370078741" top="0.39370078740157483" bottom="0.39370078740157483" header="0.31496062992125984" footer="0.31496062992125984"/>
  <pageSetup paperSize="9" scale="94" orientation="portrait" horizontalDpi="300" verticalDpi="300" r:id="rId1"/>
  <rowBreaks count="1" manualBreakCount="1">
    <brk id="11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581B2-7E93-42DC-8B70-E21A0A09062D}">
  <sheetPr>
    <tabColor rgb="FFFFC000"/>
  </sheetPr>
  <dimension ref="A1:J169"/>
  <sheetViews>
    <sheetView view="pageBreakPreview" topLeftCell="A131" zoomScale="60" zoomScaleNormal="100" workbookViewId="0">
      <selection activeCell="F166" sqref="F166"/>
    </sheetView>
  </sheetViews>
  <sheetFormatPr defaultRowHeight="14.4" x14ac:dyDescent="0.3"/>
  <cols>
    <col min="1" max="1" width="9.33203125" bestFit="1" customWidth="1"/>
    <col min="2" max="2" width="45.88671875" bestFit="1" customWidth="1"/>
    <col min="3" max="5" width="17.88671875" hidden="1" customWidth="1"/>
    <col min="6" max="8" width="17.88671875" customWidth="1"/>
    <col min="9" max="9" width="11.109375" bestFit="1" customWidth="1"/>
    <col min="10" max="10" width="13.109375" bestFit="1" customWidth="1"/>
  </cols>
  <sheetData>
    <row r="1" spans="1:10" ht="18.600000000000001" thickBot="1" x14ac:dyDescent="0.4">
      <c r="C1" s="114" t="s">
        <v>35</v>
      </c>
      <c r="D1" s="115"/>
      <c r="E1" s="116"/>
      <c r="F1" s="114" t="s">
        <v>36</v>
      </c>
      <c r="G1" s="115"/>
      <c r="H1" s="116"/>
    </row>
    <row r="2" spans="1:10" ht="16.2" thickBot="1" x14ac:dyDescent="0.35">
      <c r="A2" s="20"/>
      <c r="B2" s="20"/>
      <c r="C2" s="21" t="s">
        <v>37</v>
      </c>
      <c r="D2" s="22" t="s">
        <v>38</v>
      </c>
      <c r="E2" s="23" t="s">
        <v>39</v>
      </c>
      <c r="F2" s="21" t="s">
        <v>37</v>
      </c>
      <c r="G2" s="22" t="s">
        <v>38</v>
      </c>
      <c r="H2" s="23" t="s">
        <v>39</v>
      </c>
    </row>
    <row r="3" spans="1:10" ht="16.2" thickBot="1" x14ac:dyDescent="0.35">
      <c r="A3" s="20"/>
      <c r="B3" s="24" t="s">
        <v>40</v>
      </c>
      <c r="C3" s="25"/>
      <c r="D3" s="25"/>
      <c r="E3" s="26"/>
      <c r="F3" s="64">
        <f>F4+F70+F91+F130</f>
        <v>1321891.52</v>
      </c>
      <c r="G3" s="64">
        <f>G4+G70+G91+G130</f>
        <v>1333940</v>
      </c>
      <c r="H3" s="64">
        <f>H4+H70+H91+H130</f>
        <v>12048.479999999981</v>
      </c>
    </row>
    <row r="4" spans="1:10" ht="16.2" thickBot="1" x14ac:dyDescent="0.35">
      <c r="A4" s="24">
        <v>1</v>
      </c>
      <c r="B4" s="27" t="s">
        <v>41</v>
      </c>
      <c r="C4" s="28"/>
      <c r="D4" s="25"/>
      <c r="E4" s="63"/>
      <c r="F4" s="60">
        <f>F5+F12+F18+F32+F41+F44+F51+F61+F65</f>
        <v>146700</v>
      </c>
      <c r="G4" s="61">
        <f>G5+G12+G18+G32+G41+G44+G51+G61+G65</f>
        <v>54600</v>
      </c>
      <c r="H4" s="62">
        <f>H5+H12+H18+H32+H41+H44+H51+H61+H65</f>
        <v>-92100</v>
      </c>
      <c r="J4" s="35"/>
    </row>
    <row r="5" spans="1:10" x14ac:dyDescent="0.3">
      <c r="A5" s="29" t="s">
        <v>781</v>
      </c>
      <c r="B5" s="29" t="s">
        <v>42</v>
      </c>
      <c r="C5" s="30"/>
      <c r="D5" s="30"/>
      <c r="E5" s="30"/>
      <c r="F5" s="30">
        <f>SUM(F6:F11)</f>
        <v>8050</v>
      </c>
      <c r="G5" s="30">
        <f t="shared" ref="G5:H5" si="0">SUM(G6:G11)</f>
        <v>6000</v>
      </c>
      <c r="H5" s="30">
        <f t="shared" si="0"/>
        <v>-2050</v>
      </c>
    </row>
    <row r="6" spans="1:10" x14ac:dyDescent="0.3">
      <c r="A6" s="31">
        <v>10101</v>
      </c>
      <c r="B6" s="31" t="s">
        <v>43</v>
      </c>
      <c r="C6" s="32"/>
      <c r="D6" s="32"/>
      <c r="E6" s="32"/>
      <c r="F6" s="32">
        <v>2800</v>
      </c>
      <c r="G6" s="32">
        <v>0</v>
      </c>
      <c r="H6" s="32">
        <f>G6-F6</f>
        <v>-2800</v>
      </c>
    </row>
    <row r="7" spans="1:10" x14ac:dyDescent="0.3">
      <c r="A7" s="31">
        <v>10102</v>
      </c>
      <c r="B7" s="31" t="s">
        <v>44</v>
      </c>
      <c r="C7" s="32"/>
      <c r="D7" s="32"/>
      <c r="E7" s="32"/>
      <c r="F7" s="32">
        <v>0</v>
      </c>
      <c r="G7" s="32">
        <v>6000</v>
      </c>
      <c r="H7" s="32">
        <f>G7-F7</f>
        <v>6000</v>
      </c>
    </row>
    <row r="8" spans="1:10" x14ac:dyDescent="0.3">
      <c r="A8" s="31">
        <v>10103</v>
      </c>
      <c r="B8" s="31" t="s">
        <v>45</v>
      </c>
      <c r="C8" s="32"/>
      <c r="D8" s="32"/>
      <c r="E8" s="32"/>
      <c r="F8" s="32">
        <v>2000</v>
      </c>
      <c r="G8" s="32">
        <v>0</v>
      </c>
      <c r="H8" s="32">
        <f t="shared" ref="H8:H11" si="1">G8-F8</f>
        <v>-2000</v>
      </c>
    </row>
    <row r="9" spans="1:10" x14ac:dyDescent="0.3">
      <c r="A9" s="31">
        <v>10104</v>
      </c>
      <c r="B9" s="31" t="s">
        <v>46</v>
      </c>
      <c r="C9" s="32"/>
      <c r="D9" s="32"/>
      <c r="E9" s="32"/>
      <c r="F9" s="32">
        <v>1750</v>
      </c>
      <c r="G9" s="32">
        <v>0</v>
      </c>
      <c r="H9" s="32">
        <f>G9-F9</f>
        <v>-1750</v>
      </c>
    </row>
    <row r="10" spans="1:10" x14ac:dyDescent="0.3">
      <c r="A10" s="31">
        <v>10105</v>
      </c>
      <c r="B10" s="31" t="s">
        <v>47</v>
      </c>
      <c r="C10" s="32"/>
      <c r="D10" s="32"/>
      <c r="E10" s="32"/>
      <c r="F10" s="32">
        <v>500</v>
      </c>
      <c r="G10" s="32">
        <v>0</v>
      </c>
      <c r="H10" s="32">
        <f t="shared" si="1"/>
        <v>-500</v>
      </c>
    </row>
    <row r="11" spans="1:10" x14ac:dyDescent="0.3">
      <c r="A11" s="31">
        <v>10106</v>
      </c>
      <c r="B11" s="31" t="s">
        <v>48</v>
      </c>
      <c r="C11" s="32"/>
      <c r="D11" s="32"/>
      <c r="E11" s="32"/>
      <c r="F11" s="32">
        <v>1000</v>
      </c>
      <c r="G11" s="32">
        <v>0</v>
      </c>
      <c r="H11" s="32">
        <f t="shared" si="1"/>
        <v>-1000</v>
      </c>
    </row>
    <row r="12" spans="1:10" x14ac:dyDescent="0.3">
      <c r="A12" s="29" t="s">
        <v>782</v>
      </c>
      <c r="B12" s="29" t="s">
        <v>9</v>
      </c>
      <c r="C12" s="30"/>
      <c r="D12" s="30"/>
      <c r="E12" s="30"/>
      <c r="F12" s="30">
        <f>SUM(F13:F17)</f>
        <v>2000</v>
      </c>
      <c r="G12" s="30">
        <f t="shared" ref="G12:H12" si="2">SUM(G13:G17)</f>
        <v>0</v>
      </c>
      <c r="H12" s="30">
        <f t="shared" si="2"/>
        <v>-2000</v>
      </c>
    </row>
    <row r="13" spans="1:10" x14ac:dyDescent="0.3">
      <c r="A13" s="31">
        <v>10201</v>
      </c>
      <c r="B13" s="31" t="s">
        <v>49</v>
      </c>
      <c r="C13" s="33"/>
      <c r="D13" s="33"/>
      <c r="E13" s="32"/>
      <c r="F13" s="33">
        <v>250</v>
      </c>
      <c r="G13" s="33">
        <v>0</v>
      </c>
      <c r="H13" s="32">
        <f>G13-F13</f>
        <v>-250</v>
      </c>
    </row>
    <row r="14" spans="1:10" x14ac:dyDescent="0.3">
      <c r="A14" s="31">
        <v>10202</v>
      </c>
      <c r="B14" s="31" t="s">
        <v>50</v>
      </c>
      <c r="C14" s="33"/>
      <c r="D14" s="33"/>
      <c r="E14" s="32"/>
      <c r="F14" s="33">
        <v>250</v>
      </c>
      <c r="G14" s="33">
        <v>0</v>
      </c>
      <c r="H14" s="32">
        <f t="shared" ref="H14:H17" si="3">G14-F14</f>
        <v>-250</v>
      </c>
    </row>
    <row r="15" spans="1:10" x14ac:dyDescent="0.3">
      <c r="A15" s="31">
        <v>10203</v>
      </c>
      <c r="B15" s="31" t="s">
        <v>51</v>
      </c>
      <c r="C15" s="33"/>
      <c r="D15" s="33"/>
      <c r="E15" s="32"/>
      <c r="F15" s="33">
        <v>250</v>
      </c>
      <c r="G15" s="33">
        <v>0</v>
      </c>
      <c r="H15" s="32">
        <f t="shared" si="3"/>
        <v>-250</v>
      </c>
    </row>
    <row r="16" spans="1:10" x14ac:dyDescent="0.3">
      <c r="A16" s="31">
        <v>10204</v>
      </c>
      <c r="B16" s="31" t="s">
        <v>52</v>
      </c>
      <c r="C16" s="32"/>
      <c r="D16" s="32"/>
      <c r="E16" s="32"/>
      <c r="F16" s="32">
        <v>250</v>
      </c>
      <c r="G16" s="32">
        <v>0</v>
      </c>
      <c r="H16" s="32">
        <f t="shared" si="3"/>
        <v>-250</v>
      </c>
    </row>
    <row r="17" spans="1:8" x14ac:dyDescent="0.3">
      <c r="A17" s="31">
        <v>10205</v>
      </c>
      <c r="B17" s="31" t="s">
        <v>53</v>
      </c>
      <c r="C17" s="32"/>
      <c r="D17" s="32"/>
      <c r="E17" s="32"/>
      <c r="F17" s="32">
        <v>1000</v>
      </c>
      <c r="G17" s="32">
        <v>0</v>
      </c>
      <c r="H17" s="32">
        <f t="shared" si="3"/>
        <v>-1000</v>
      </c>
    </row>
    <row r="18" spans="1:8" x14ac:dyDescent="0.3">
      <c r="A18" s="29" t="s">
        <v>783</v>
      </c>
      <c r="B18" s="29" t="s">
        <v>54</v>
      </c>
      <c r="C18" s="30"/>
      <c r="D18" s="30"/>
      <c r="E18" s="30"/>
      <c r="F18" s="30">
        <f>SUM(F19:F31)</f>
        <v>78850</v>
      </c>
      <c r="G18" s="30">
        <f t="shared" ref="G18:H18" si="4">SUM(G19:G31)</f>
        <v>33640</v>
      </c>
      <c r="H18" s="30">
        <f t="shared" si="4"/>
        <v>-45210</v>
      </c>
    </row>
    <row r="19" spans="1:8" x14ac:dyDescent="0.3">
      <c r="A19" s="31">
        <v>10301</v>
      </c>
      <c r="B19" s="31" t="s">
        <v>55</v>
      </c>
      <c r="C19" s="32"/>
      <c r="D19" s="32"/>
      <c r="E19" s="32"/>
      <c r="F19" s="32">
        <v>3500</v>
      </c>
      <c r="G19" s="32">
        <v>0</v>
      </c>
      <c r="H19" s="32">
        <f>G19-F19</f>
        <v>-3500</v>
      </c>
    </row>
    <row r="20" spans="1:8" x14ac:dyDescent="0.3">
      <c r="A20" s="31">
        <v>10302</v>
      </c>
      <c r="B20" s="31" t="s">
        <v>56</v>
      </c>
      <c r="C20" s="32"/>
      <c r="D20" s="32"/>
      <c r="E20" s="32"/>
      <c r="F20" s="32">
        <v>1500</v>
      </c>
      <c r="G20" s="32">
        <v>0</v>
      </c>
      <c r="H20" s="32">
        <f t="shared" ref="H20:H31" si="5">G20-F20</f>
        <v>-1500</v>
      </c>
    </row>
    <row r="21" spans="1:8" x14ac:dyDescent="0.3">
      <c r="A21" s="31">
        <v>10303</v>
      </c>
      <c r="B21" s="31" t="s">
        <v>808</v>
      </c>
      <c r="C21" s="32"/>
      <c r="D21" s="32"/>
      <c r="E21" s="32"/>
      <c r="F21" s="32">
        <v>2100</v>
      </c>
      <c r="G21" s="32">
        <v>0</v>
      </c>
      <c r="H21" s="32">
        <f t="shared" si="5"/>
        <v>-2100</v>
      </c>
    </row>
    <row r="22" spans="1:8" x14ac:dyDescent="0.3">
      <c r="A22" s="31">
        <v>10304</v>
      </c>
      <c r="B22" s="31" t="s">
        <v>57</v>
      </c>
      <c r="C22" s="32"/>
      <c r="D22" s="32"/>
      <c r="E22" s="32"/>
      <c r="F22" s="32">
        <v>36000</v>
      </c>
      <c r="G22" s="32">
        <v>13500</v>
      </c>
      <c r="H22" s="32">
        <f t="shared" si="5"/>
        <v>-22500</v>
      </c>
    </row>
    <row r="23" spans="1:8" x14ac:dyDescent="0.3">
      <c r="A23" s="31">
        <v>10305</v>
      </c>
      <c r="B23" s="31" t="s">
        <v>58</v>
      </c>
      <c r="C23" s="32"/>
      <c r="D23" s="32"/>
      <c r="E23" s="32"/>
      <c r="F23" s="32">
        <v>1500</v>
      </c>
      <c r="G23" s="32">
        <v>500</v>
      </c>
      <c r="H23" s="32">
        <f t="shared" si="5"/>
        <v>-1000</v>
      </c>
    </row>
    <row r="24" spans="1:8" x14ac:dyDescent="0.3">
      <c r="A24" s="31">
        <v>10306</v>
      </c>
      <c r="B24" s="31" t="s">
        <v>809</v>
      </c>
      <c r="C24" s="32"/>
      <c r="D24" s="32"/>
      <c r="E24" s="32"/>
      <c r="F24" s="32">
        <v>3000</v>
      </c>
      <c r="G24" s="32">
        <v>0</v>
      </c>
      <c r="H24" s="32">
        <f t="shared" si="5"/>
        <v>-3000</v>
      </c>
    </row>
    <row r="25" spans="1:8" x14ac:dyDescent="0.3">
      <c r="A25" s="31">
        <v>10307</v>
      </c>
      <c r="B25" s="31" t="s">
        <v>59</v>
      </c>
      <c r="C25" s="32"/>
      <c r="D25" s="32"/>
      <c r="E25" s="32"/>
      <c r="F25" s="32">
        <v>2000</v>
      </c>
      <c r="G25" s="32">
        <v>500</v>
      </c>
      <c r="H25" s="32">
        <f t="shared" si="5"/>
        <v>-1500</v>
      </c>
    </row>
    <row r="26" spans="1:8" x14ac:dyDescent="0.3">
      <c r="A26" s="31">
        <v>10308</v>
      </c>
      <c r="B26" s="31" t="s">
        <v>60</v>
      </c>
      <c r="C26" s="32"/>
      <c r="D26" s="32"/>
      <c r="E26" s="32"/>
      <c r="F26" s="32">
        <v>5000</v>
      </c>
      <c r="G26" s="32">
        <v>4000</v>
      </c>
      <c r="H26" s="32">
        <f t="shared" si="5"/>
        <v>-1000</v>
      </c>
    </row>
    <row r="27" spans="1:8" x14ac:dyDescent="0.3">
      <c r="A27" s="31">
        <v>10309</v>
      </c>
      <c r="B27" s="31" t="s">
        <v>61</v>
      </c>
      <c r="C27" s="32"/>
      <c r="D27" s="32"/>
      <c r="E27" s="32"/>
      <c r="F27" s="32">
        <v>5000</v>
      </c>
      <c r="G27" s="32">
        <v>4000</v>
      </c>
      <c r="H27" s="32">
        <f t="shared" si="5"/>
        <v>-1000</v>
      </c>
    </row>
    <row r="28" spans="1:8" x14ac:dyDescent="0.3">
      <c r="A28" s="31">
        <v>10310</v>
      </c>
      <c r="B28" s="31" t="s">
        <v>62</v>
      </c>
      <c r="C28" s="32"/>
      <c r="D28" s="32"/>
      <c r="E28" s="32"/>
      <c r="F28" s="32">
        <v>500</v>
      </c>
      <c r="G28" s="32">
        <v>500</v>
      </c>
      <c r="H28" s="32">
        <f t="shared" si="5"/>
        <v>0</v>
      </c>
    </row>
    <row r="29" spans="1:8" x14ac:dyDescent="0.3">
      <c r="A29" s="31">
        <v>10311</v>
      </c>
      <c r="B29" s="31" t="s">
        <v>63</v>
      </c>
      <c r="C29" s="32"/>
      <c r="D29" s="32"/>
      <c r="E29" s="32"/>
      <c r="F29" s="32">
        <v>4000</v>
      </c>
      <c r="G29" s="32">
        <v>0</v>
      </c>
      <c r="H29" s="32">
        <f t="shared" si="5"/>
        <v>-4000</v>
      </c>
    </row>
    <row r="30" spans="1:8" x14ac:dyDescent="0.3">
      <c r="A30" s="31">
        <v>10312</v>
      </c>
      <c r="B30" s="31" t="s">
        <v>64</v>
      </c>
      <c r="C30" s="32"/>
      <c r="D30" s="32"/>
      <c r="E30" s="32"/>
      <c r="F30" s="32">
        <v>4750</v>
      </c>
      <c r="G30" s="32">
        <v>640</v>
      </c>
      <c r="H30" s="32">
        <f t="shared" si="5"/>
        <v>-4110</v>
      </c>
    </row>
    <row r="31" spans="1:8" x14ac:dyDescent="0.3">
      <c r="A31" s="31">
        <v>10313</v>
      </c>
      <c r="B31" s="31" t="s">
        <v>65</v>
      </c>
      <c r="C31" s="32"/>
      <c r="D31" s="32"/>
      <c r="E31" s="32"/>
      <c r="F31" s="32">
        <v>10000</v>
      </c>
      <c r="G31" s="32">
        <v>10000</v>
      </c>
      <c r="H31" s="32">
        <f t="shared" si="5"/>
        <v>0</v>
      </c>
    </row>
    <row r="32" spans="1:8" x14ac:dyDescent="0.3">
      <c r="A32" s="29" t="s">
        <v>784</v>
      </c>
      <c r="B32" s="29" t="s">
        <v>66</v>
      </c>
      <c r="C32" s="30"/>
      <c r="D32" s="30"/>
      <c r="E32" s="30"/>
      <c r="F32" s="30">
        <f>SUM(F33:F40)</f>
        <v>9800</v>
      </c>
      <c r="G32" s="30">
        <f t="shared" ref="G32:H32" si="6">SUM(G33:G40)</f>
        <v>10300</v>
      </c>
      <c r="H32" s="30">
        <f t="shared" si="6"/>
        <v>500</v>
      </c>
    </row>
    <row r="33" spans="1:8" x14ac:dyDescent="0.3">
      <c r="A33" s="31">
        <v>10401</v>
      </c>
      <c r="B33" s="31" t="s">
        <v>67</v>
      </c>
      <c r="C33" s="32"/>
      <c r="D33" s="32"/>
      <c r="E33" s="32"/>
      <c r="F33" s="32">
        <v>1000</v>
      </c>
      <c r="G33" s="32">
        <v>7900</v>
      </c>
      <c r="H33" s="32">
        <f>G33-F33</f>
        <v>6900</v>
      </c>
    </row>
    <row r="34" spans="1:8" x14ac:dyDescent="0.3">
      <c r="A34" s="31">
        <v>10402</v>
      </c>
      <c r="B34" s="31" t="s">
        <v>68</v>
      </c>
      <c r="C34" s="32"/>
      <c r="D34" s="32"/>
      <c r="E34" s="32"/>
      <c r="F34" s="32">
        <v>500</v>
      </c>
      <c r="G34" s="32">
        <v>900</v>
      </c>
      <c r="H34" s="32">
        <f t="shared" ref="H34:H40" si="7">G34-F34</f>
        <v>400</v>
      </c>
    </row>
    <row r="35" spans="1:8" x14ac:dyDescent="0.3">
      <c r="A35" s="31">
        <v>10403</v>
      </c>
      <c r="B35" s="31" t="s">
        <v>69</v>
      </c>
      <c r="C35" s="32"/>
      <c r="D35" s="32"/>
      <c r="E35" s="32"/>
      <c r="F35" s="32">
        <v>5500</v>
      </c>
      <c r="G35" s="32">
        <v>1500</v>
      </c>
      <c r="H35" s="32">
        <f t="shared" si="7"/>
        <v>-4000</v>
      </c>
    </row>
    <row r="36" spans="1:8" x14ac:dyDescent="0.3">
      <c r="A36" s="31">
        <v>10404</v>
      </c>
      <c r="B36" s="31" t="s">
        <v>70</v>
      </c>
      <c r="C36" s="32"/>
      <c r="D36" s="32"/>
      <c r="E36" s="32"/>
      <c r="F36" s="32">
        <v>1000</v>
      </c>
      <c r="G36" s="32">
        <v>0</v>
      </c>
      <c r="H36" s="32">
        <f t="shared" si="7"/>
        <v>-1000</v>
      </c>
    </row>
    <row r="37" spans="1:8" x14ac:dyDescent="0.3">
      <c r="A37" s="31">
        <v>10405</v>
      </c>
      <c r="B37" s="31" t="s">
        <v>71</v>
      </c>
      <c r="C37" s="32"/>
      <c r="D37" s="32"/>
      <c r="E37" s="32"/>
      <c r="F37" s="32">
        <v>300</v>
      </c>
      <c r="G37" s="32">
        <v>0</v>
      </c>
      <c r="H37" s="32">
        <f t="shared" si="7"/>
        <v>-300</v>
      </c>
    </row>
    <row r="38" spans="1:8" x14ac:dyDescent="0.3">
      <c r="A38" s="31">
        <v>10406</v>
      </c>
      <c r="B38" s="31" t="s">
        <v>72</v>
      </c>
      <c r="C38" s="32"/>
      <c r="D38" s="32"/>
      <c r="E38" s="32"/>
      <c r="F38" s="32">
        <v>250</v>
      </c>
      <c r="G38" s="32">
        <v>0</v>
      </c>
      <c r="H38" s="32">
        <f t="shared" si="7"/>
        <v>-250</v>
      </c>
    </row>
    <row r="39" spans="1:8" x14ac:dyDescent="0.3">
      <c r="A39" s="31">
        <v>10407</v>
      </c>
      <c r="B39" s="31" t="s">
        <v>73</v>
      </c>
      <c r="C39" s="32"/>
      <c r="D39" s="32"/>
      <c r="E39" s="32"/>
      <c r="F39" s="32">
        <v>250</v>
      </c>
      <c r="G39" s="32">
        <v>0</v>
      </c>
      <c r="H39" s="32">
        <f t="shared" si="7"/>
        <v>-250</v>
      </c>
    </row>
    <row r="40" spans="1:8" x14ac:dyDescent="0.3">
      <c r="A40" s="31">
        <v>10408</v>
      </c>
      <c r="B40" s="31" t="s">
        <v>74</v>
      </c>
      <c r="C40" s="32"/>
      <c r="D40" s="32"/>
      <c r="E40" s="32"/>
      <c r="F40" s="32">
        <v>1000</v>
      </c>
      <c r="G40" s="32">
        <v>0</v>
      </c>
      <c r="H40" s="32">
        <f t="shared" si="7"/>
        <v>-1000</v>
      </c>
    </row>
    <row r="41" spans="1:8" x14ac:dyDescent="0.3">
      <c r="A41" s="29" t="s">
        <v>785</v>
      </c>
      <c r="B41" s="29" t="s">
        <v>75</v>
      </c>
      <c r="C41" s="30"/>
      <c r="D41" s="30"/>
      <c r="E41" s="30"/>
      <c r="F41" s="30">
        <f>SUM(F42:F43)</f>
        <v>350</v>
      </c>
      <c r="G41" s="30">
        <f t="shared" ref="G41:H41" si="8">SUM(G42:G43)</f>
        <v>0</v>
      </c>
      <c r="H41" s="30">
        <f t="shared" si="8"/>
        <v>-350</v>
      </c>
    </row>
    <row r="42" spans="1:8" x14ac:dyDescent="0.3">
      <c r="A42" s="31">
        <v>10501</v>
      </c>
      <c r="B42" s="31" t="s">
        <v>779</v>
      </c>
      <c r="C42" s="32"/>
      <c r="D42" s="32"/>
      <c r="E42" s="32"/>
      <c r="F42" s="32">
        <v>250</v>
      </c>
      <c r="G42" s="32">
        <v>0</v>
      </c>
      <c r="H42" s="32">
        <f>G42-F42</f>
        <v>-250</v>
      </c>
    </row>
    <row r="43" spans="1:8" x14ac:dyDescent="0.3">
      <c r="A43" s="31">
        <v>10502</v>
      </c>
      <c r="B43" s="31" t="s">
        <v>780</v>
      </c>
      <c r="C43" s="32"/>
      <c r="D43" s="32"/>
      <c r="E43" s="32"/>
      <c r="F43" s="32">
        <v>100</v>
      </c>
      <c r="G43" s="32">
        <v>0</v>
      </c>
      <c r="H43" s="32">
        <f>G43-F43</f>
        <v>-100</v>
      </c>
    </row>
    <row r="44" spans="1:8" x14ac:dyDescent="0.3">
      <c r="A44" s="29" t="s">
        <v>786</v>
      </c>
      <c r="B44" s="29" t="s">
        <v>76</v>
      </c>
      <c r="C44" s="30"/>
      <c r="D44" s="30"/>
      <c r="E44" s="30"/>
      <c r="F44" s="30">
        <f>SUM(F45:F50)</f>
        <v>7550</v>
      </c>
      <c r="G44" s="30">
        <f t="shared" ref="G44:H44" si="9">SUM(G45:G50)</f>
        <v>2760</v>
      </c>
      <c r="H44" s="30">
        <f t="shared" si="9"/>
        <v>-4790</v>
      </c>
    </row>
    <row r="45" spans="1:8" x14ac:dyDescent="0.3">
      <c r="A45" s="31">
        <v>10601</v>
      </c>
      <c r="B45" s="31" t="s">
        <v>64</v>
      </c>
      <c r="C45" s="32"/>
      <c r="D45" s="32"/>
      <c r="E45" s="32"/>
      <c r="F45" s="32">
        <v>3750</v>
      </c>
      <c r="G45" s="32">
        <v>500</v>
      </c>
      <c r="H45" s="32">
        <f>G45-F45</f>
        <v>-3250</v>
      </c>
    </row>
    <row r="46" spans="1:8" x14ac:dyDescent="0.3">
      <c r="A46" s="31">
        <v>10602</v>
      </c>
      <c r="B46" s="31" t="s">
        <v>77</v>
      </c>
      <c r="C46" s="32"/>
      <c r="D46" s="32"/>
      <c r="E46" s="32"/>
      <c r="F46" s="32">
        <v>700</v>
      </c>
      <c r="G46" s="32">
        <v>480</v>
      </c>
      <c r="H46" s="32">
        <f t="shared" ref="H46:H50" si="10">G46-F46</f>
        <v>-220</v>
      </c>
    </row>
    <row r="47" spans="1:8" x14ac:dyDescent="0.3">
      <c r="A47" s="31">
        <v>10603</v>
      </c>
      <c r="B47" s="31" t="s">
        <v>78</v>
      </c>
      <c r="C47" s="32"/>
      <c r="D47" s="32"/>
      <c r="E47" s="32"/>
      <c r="F47" s="32">
        <v>700</v>
      </c>
      <c r="G47" s="32">
        <v>480</v>
      </c>
      <c r="H47" s="32">
        <f t="shared" si="10"/>
        <v>-220</v>
      </c>
    </row>
    <row r="48" spans="1:8" x14ac:dyDescent="0.3">
      <c r="A48" s="31">
        <v>10604</v>
      </c>
      <c r="B48" s="31" t="s">
        <v>79</v>
      </c>
      <c r="C48" s="32"/>
      <c r="D48" s="32"/>
      <c r="E48" s="32"/>
      <c r="F48" s="32">
        <v>500</v>
      </c>
      <c r="G48" s="32">
        <v>500</v>
      </c>
      <c r="H48" s="32">
        <f t="shared" si="10"/>
        <v>0</v>
      </c>
    </row>
    <row r="49" spans="1:8" x14ac:dyDescent="0.3">
      <c r="A49" s="31">
        <v>10605</v>
      </c>
      <c r="B49" s="31" t="s">
        <v>80</v>
      </c>
      <c r="C49" s="32"/>
      <c r="D49" s="32"/>
      <c r="E49" s="32"/>
      <c r="F49" s="32">
        <v>1200</v>
      </c>
      <c r="G49" s="32">
        <v>400</v>
      </c>
      <c r="H49" s="32">
        <f t="shared" si="10"/>
        <v>-800</v>
      </c>
    </row>
    <row r="50" spans="1:8" x14ac:dyDescent="0.3">
      <c r="A50" s="31">
        <v>10606</v>
      </c>
      <c r="B50" s="31" t="s">
        <v>81</v>
      </c>
      <c r="C50" s="32"/>
      <c r="D50" s="32"/>
      <c r="E50" s="32"/>
      <c r="F50" s="32">
        <v>700</v>
      </c>
      <c r="G50" s="32">
        <v>400</v>
      </c>
      <c r="H50" s="32">
        <f t="shared" si="10"/>
        <v>-300</v>
      </c>
    </row>
    <row r="51" spans="1:8" x14ac:dyDescent="0.3">
      <c r="A51" s="29" t="s">
        <v>787</v>
      </c>
      <c r="B51" s="29" t="s">
        <v>82</v>
      </c>
      <c r="C51" s="30"/>
      <c r="D51" s="30"/>
      <c r="E51" s="30"/>
      <c r="F51" s="30">
        <f>SUM(F52:F60)</f>
        <v>4000</v>
      </c>
      <c r="G51" s="30">
        <f t="shared" ref="G51:H51" si="11">SUM(G52:G60)</f>
        <v>1500</v>
      </c>
      <c r="H51" s="30">
        <f t="shared" si="11"/>
        <v>-2500</v>
      </c>
    </row>
    <row r="52" spans="1:8" x14ac:dyDescent="0.3">
      <c r="A52" s="31">
        <v>10701</v>
      </c>
      <c r="B52" s="31" t="s">
        <v>420</v>
      </c>
      <c r="C52" s="32"/>
      <c r="D52" s="32"/>
      <c r="E52" s="32"/>
      <c r="F52" s="32">
        <v>0</v>
      </c>
      <c r="G52" s="32">
        <v>0</v>
      </c>
      <c r="H52" s="32">
        <f>G52-F52</f>
        <v>0</v>
      </c>
    </row>
    <row r="53" spans="1:8" x14ac:dyDescent="0.3">
      <c r="A53" s="31">
        <v>10702</v>
      </c>
      <c r="B53" s="31" t="s">
        <v>83</v>
      </c>
      <c r="C53" s="32"/>
      <c r="D53" s="32"/>
      <c r="E53" s="32"/>
      <c r="F53" s="32">
        <v>0</v>
      </c>
      <c r="G53" s="32">
        <v>0</v>
      </c>
      <c r="H53" s="32">
        <f t="shared" ref="H53:H60" si="12">G53-F53</f>
        <v>0</v>
      </c>
    </row>
    <row r="54" spans="1:8" x14ac:dyDescent="0.3">
      <c r="A54" s="31">
        <v>10703</v>
      </c>
      <c r="B54" s="31" t="s">
        <v>424</v>
      </c>
      <c r="C54" s="32"/>
      <c r="D54" s="32"/>
      <c r="E54" s="32"/>
      <c r="F54" s="32">
        <v>250</v>
      </c>
      <c r="G54" s="32">
        <v>0</v>
      </c>
      <c r="H54" s="32">
        <f t="shared" si="12"/>
        <v>-250</v>
      </c>
    </row>
    <row r="55" spans="1:8" x14ac:dyDescent="0.3">
      <c r="A55" s="31">
        <v>10704</v>
      </c>
      <c r="B55" s="31" t="s">
        <v>426</v>
      </c>
      <c r="C55" s="32"/>
      <c r="D55" s="32"/>
      <c r="E55" s="32"/>
      <c r="F55" s="32">
        <v>250</v>
      </c>
      <c r="G55" s="32">
        <v>0</v>
      </c>
      <c r="H55" s="32">
        <f t="shared" si="12"/>
        <v>-250</v>
      </c>
    </row>
    <row r="56" spans="1:8" x14ac:dyDescent="0.3">
      <c r="A56" s="31">
        <v>10705</v>
      </c>
      <c r="B56" s="31" t="s">
        <v>84</v>
      </c>
      <c r="C56" s="32"/>
      <c r="D56" s="32"/>
      <c r="E56" s="32"/>
      <c r="F56" s="32">
        <v>2000</v>
      </c>
      <c r="G56" s="32">
        <v>1500</v>
      </c>
      <c r="H56" s="32">
        <f t="shared" si="12"/>
        <v>-500</v>
      </c>
    </row>
    <row r="57" spans="1:8" x14ac:dyDescent="0.3">
      <c r="A57" s="31">
        <v>10706</v>
      </c>
      <c r="B57" s="31" t="s">
        <v>85</v>
      </c>
      <c r="C57" s="32"/>
      <c r="D57" s="32"/>
      <c r="E57" s="32"/>
      <c r="F57" s="32">
        <v>250</v>
      </c>
      <c r="G57" s="32">
        <v>0</v>
      </c>
      <c r="H57" s="32">
        <f t="shared" si="12"/>
        <v>-250</v>
      </c>
    </row>
    <row r="58" spans="1:8" x14ac:dyDescent="0.3">
      <c r="A58" s="31">
        <v>10707</v>
      </c>
      <c r="B58" s="31" t="s">
        <v>86</v>
      </c>
      <c r="C58" s="32"/>
      <c r="D58" s="32"/>
      <c r="E58" s="32"/>
      <c r="F58" s="32">
        <v>250</v>
      </c>
      <c r="G58" s="32">
        <v>0</v>
      </c>
      <c r="H58" s="32">
        <f t="shared" si="12"/>
        <v>-250</v>
      </c>
    </row>
    <row r="59" spans="1:8" x14ac:dyDescent="0.3">
      <c r="A59" s="31">
        <v>10708</v>
      </c>
      <c r="B59" s="31" t="s">
        <v>87</v>
      </c>
      <c r="C59" s="32"/>
      <c r="D59" s="32"/>
      <c r="E59" s="32"/>
      <c r="F59" s="32">
        <v>500</v>
      </c>
      <c r="G59" s="32">
        <v>0</v>
      </c>
      <c r="H59" s="32">
        <f t="shared" si="12"/>
        <v>-500</v>
      </c>
    </row>
    <row r="60" spans="1:8" x14ac:dyDescent="0.3">
      <c r="A60" s="31">
        <v>10709</v>
      </c>
      <c r="B60" s="31" t="s">
        <v>88</v>
      </c>
      <c r="C60" s="32"/>
      <c r="D60" s="32"/>
      <c r="E60" s="32"/>
      <c r="F60" s="32">
        <v>500</v>
      </c>
      <c r="G60" s="32">
        <v>0</v>
      </c>
      <c r="H60" s="32">
        <f t="shared" si="12"/>
        <v>-500</v>
      </c>
    </row>
    <row r="61" spans="1:8" x14ac:dyDescent="0.3">
      <c r="A61" s="29" t="s">
        <v>788</v>
      </c>
      <c r="B61" s="29" t="s">
        <v>89</v>
      </c>
      <c r="C61" s="30"/>
      <c r="D61" s="30"/>
      <c r="E61" s="30"/>
      <c r="F61" s="30">
        <f>SUM(F62:F64)</f>
        <v>27700</v>
      </c>
      <c r="G61" s="30">
        <f t="shared" ref="G61:H61" si="13">SUM(G62:G64)</f>
        <v>0</v>
      </c>
      <c r="H61" s="30">
        <f t="shared" si="13"/>
        <v>-27700</v>
      </c>
    </row>
    <row r="62" spans="1:8" x14ac:dyDescent="0.3">
      <c r="A62" s="31">
        <v>10801</v>
      </c>
      <c r="B62" s="31" t="s">
        <v>90</v>
      </c>
      <c r="C62" s="32"/>
      <c r="D62" s="32"/>
      <c r="E62" s="32"/>
      <c r="F62" s="32">
        <v>600</v>
      </c>
      <c r="G62" s="32">
        <v>0</v>
      </c>
      <c r="H62" s="32">
        <f>G62-F62</f>
        <v>-600</v>
      </c>
    </row>
    <row r="63" spans="1:8" x14ac:dyDescent="0.3">
      <c r="A63" s="31">
        <v>10802</v>
      </c>
      <c r="B63" s="31" t="s">
        <v>91</v>
      </c>
      <c r="C63" s="32"/>
      <c r="D63" s="32"/>
      <c r="E63" s="32"/>
      <c r="F63" s="32">
        <v>27000</v>
      </c>
      <c r="G63" s="32">
        <v>0</v>
      </c>
      <c r="H63" s="32">
        <f t="shared" ref="H63:H64" si="14">G63-F63</f>
        <v>-27000</v>
      </c>
    </row>
    <row r="64" spans="1:8" x14ac:dyDescent="0.3">
      <c r="A64" s="31">
        <v>10803</v>
      </c>
      <c r="B64" s="31" t="s">
        <v>92</v>
      </c>
      <c r="C64" s="32"/>
      <c r="D64" s="32"/>
      <c r="E64" s="32"/>
      <c r="F64" s="32">
        <v>100</v>
      </c>
      <c r="G64" s="32">
        <v>0</v>
      </c>
      <c r="H64" s="32">
        <f t="shared" si="14"/>
        <v>-100</v>
      </c>
    </row>
    <row r="65" spans="1:9" x14ac:dyDescent="0.3">
      <c r="A65" s="29" t="s">
        <v>789</v>
      </c>
      <c r="B65" s="29" t="s">
        <v>93</v>
      </c>
      <c r="C65" s="30"/>
      <c r="D65" s="30"/>
      <c r="E65" s="30"/>
      <c r="F65" s="30">
        <f>SUM(F66:F69)</f>
        <v>8400</v>
      </c>
      <c r="G65" s="30">
        <f t="shared" ref="G65:H65" si="15">SUM(G66:G69)</f>
        <v>400</v>
      </c>
      <c r="H65" s="30">
        <f t="shared" si="15"/>
        <v>-8000</v>
      </c>
    </row>
    <row r="66" spans="1:9" x14ac:dyDescent="0.3">
      <c r="A66" s="31">
        <v>10901</v>
      </c>
      <c r="B66" s="31" t="s">
        <v>94</v>
      </c>
      <c r="C66" s="32"/>
      <c r="D66" s="32"/>
      <c r="E66" s="32"/>
      <c r="F66" s="32">
        <v>250</v>
      </c>
      <c r="G66" s="32">
        <v>0</v>
      </c>
      <c r="H66" s="32">
        <f>G66-F66</f>
        <v>-250</v>
      </c>
    </row>
    <row r="67" spans="1:9" x14ac:dyDescent="0.3">
      <c r="A67" s="31">
        <v>10902</v>
      </c>
      <c r="B67" s="31" t="s">
        <v>95</v>
      </c>
      <c r="C67" s="32"/>
      <c r="D67" s="32"/>
      <c r="E67" s="32"/>
      <c r="F67" s="32">
        <v>150</v>
      </c>
      <c r="G67" s="32">
        <v>0</v>
      </c>
      <c r="H67" s="32">
        <f t="shared" ref="H67:H69" si="16">G67-F67</f>
        <v>-150</v>
      </c>
    </row>
    <row r="68" spans="1:9" x14ac:dyDescent="0.3">
      <c r="A68" s="31">
        <v>10903</v>
      </c>
      <c r="B68" s="31" t="s">
        <v>96</v>
      </c>
      <c r="C68" s="32"/>
      <c r="D68" s="32"/>
      <c r="E68" s="32"/>
      <c r="F68" s="32">
        <v>2000</v>
      </c>
      <c r="G68" s="32">
        <v>400</v>
      </c>
      <c r="H68" s="32">
        <f t="shared" si="16"/>
        <v>-1600</v>
      </c>
    </row>
    <row r="69" spans="1:9" ht="15" thickBot="1" x14ac:dyDescent="0.35">
      <c r="A69" s="31">
        <v>10904</v>
      </c>
      <c r="B69" s="31" t="s">
        <v>97</v>
      </c>
      <c r="C69" s="32"/>
      <c r="D69" s="32"/>
      <c r="E69" s="32"/>
      <c r="F69" s="32">
        <v>6000</v>
      </c>
      <c r="G69" s="32">
        <v>0</v>
      </c>
      <c r="H69" s="32">
        <f t="shared" si="16"/>
        <v>-6000</v>
      </c>
    </row>
    <row r="70" spans="1:9" ht="16.2" thickBot="1" x14ac:dyDescent="0.35">
      <c r="A70" s="24">
        <v>2</v>
      </c>
      <c r="B70" s="27" t="s">
        <v>98</v>
      </c>
      <c r="C70" s="28"/>
      <c r="D70" s="28"/>
      <c r="E70" s="25"/>
      <c r="F70" s="28">
        <f>F71+F76</f>
        <v>86491.520000000004</v>
      </c>
      <c r="G70" s="28">
        <f t="shared" ref="G70:H70" si="17">G71+G76</f>
        <v>77340</v>
      </c>
      <c r="H70" s="25">
        <f t="shared" si="17"/>
        <v>-9151.52</v>
      </c>
    </row>
    <row r="71" spans="1:9" x14ac:dyDescent="0.3">
      <c r="A71" s="29" t="s">
        <v>790</v>
      </c>
      <c r="B71" s="29" t="s">
        <v>12</v>
      </c>
      <c r="C71" s="30"/>
      <c r="D71" s="30"/>
      <c r="E71" s="30"/>
      <c r="F71" s="30">
        <f>SUM(F72:F75)</f>
        <v>49150</v>
      </c>
      <c r="G71" s="30">
        <f t="shared" ref="G71:H71" si="18">SUM(G72:G75)</f>
        <v>40000</v>
      </c>
      <c r="H71" s="30">
        <f t="shared" si="18"/>
        <v>-9150</v>
      </c>
    </row>
    <row r="72" spans="1:9" x14ac:dyDescent="0.3">
      <c r="A72" s="31">
        <v>20101</v>
      </c>
      <c r="B72" s="31" t="s">
        <v>99</v>
      </c>
      <c r="C72" s="32"/>
      <c r="D72" s="32"/>
      <c r="E72" s="32"/>
      <c r="F72" s="32">
        <v>500</v>
      </c>
      <c r="G72" s="32">
        <v>0</v>
      </c>
      <c r="H72" s="32">
        <f>G72-F72</f>
        <v>-500</v>
      </c>
    </row>
    <row r="73" spans="1:9" x14ac:dyDescent="0.3">
      <c r="A73" s="31">
        <v>20102</v>
      </c>
      <c r="B73" s="31" t="s">
        <v>100</v>
      </c>
      <c r="C73" s="32"/>
      <c r="D73" s="32"/>
      <c r="E73" s="32"/>
      <c r="F73" s="32">
        <v>500</v>
      </c>
      <c r="G73" s="32">
        <v>0</v>
      </c>
      <c r="H73" s="32">
        <f t="shared" ref="H73:H75" si="19">G73-F73</f>
        <v>-500</v>
      </c>
    </row>
    <row r="74" spans="1:9" x14ac:dyDescent="0.3">
      <c r="A74" s="31">
        <v>20103</v>
      </c>
      <c r="B74" s="31" t="s">
        <v>101</v>
      </c>
      <c r="C74" s="32"/>
      <c r="D74" s="32"/>
      <c r="E74" s="32"/>
      <c r="F74" s="32">
        <v>150</v>
      </c>
      <c r="G74" s="32">
        <v>0</v>
      </c>
      <c r="H74" s="32">
        <f t="shared" si="19"/>
        <v>-150</v>
      </c>
      <c r="I74" s="34"/>
    </row>
    <row r="75" spans="1:9" x14ac:dyDescent="0.3">
      <c r="A75" s="31">
        <v>20104</v>
      </c>
      <c r="B75" s="31" t="s">
        <v>102</v>
      </c>
      <c r="C75" s="32"/>
      <c r="D75" s="32"/>
      <c r="E75" s="32"/>
      <c r="F75" s="32">
        <v>48000</v>
      </c>
      <c r="G75" s="32">
        <v>40000</v>
      </c>
      <c r="H75" s="32">
        <f t="shared" si="19"/>
        <v>-8000</v>
      </c>
      <c r="I75" s="34"/>
    </row>
    <row r="76" spans="1:9" x14ac:dyDescent="0.3">
      <c r="A76" s="29" t="s">
        <v>791</v>
      </c>
      <c r="B76" s="29" t="s">
        <v>14</v>
      </c>
      <c r="C76" s="30"/>
      <c r="D76" s="30"/>
      <c r="E76" s="30"/>
      <c r="F76" s="30">
        <f>SUM(F77:F90)</f>
        <v>37341.520000000004</v>
      </c>
      <c r="G76" s="30">
        <f t="shared" ref="G76:H76" si="20">SUM(G77:G90)</f>
        <v>37340</v>
      </c>
      <c r="H76" s="30">
        <f t="shared" si="20"/>
        <v>-1.5200000000004366</v>
      </c>
    </row>
    <row r="77" spans="1:9" x14ac:dyDescent="0.3">
      <c r="A77" s="31">
        <v>20201</v>
      </c>
      <c r="B77" s="31" t="s">
        <v>103</v>
      </c>
      <c r="C77" s="32"/>
      <c r="D77" s="32"/>
      <c r="E77" s="32"/>
      <c r="F77" s="32">
        <v>200</v>
      </c>
      <c r="G77" s="32">
        <v>0</v>
      </c>
      <c r="H77" s="32">
        <f>G77-F77</f>
        <v>-200</v>
      </c>
    </row>
    <row r="78" spans="1:9" x14ac:dyDescent="0.3">
      <c r="A78" s="31">
        <v>20202</v>
      </c>
      <c r="B78" s="31" t="s">
        <v>104</v>
      </c>
      <c r="C78" s="32"/>
      <c r="D78" s="32"/>
      <c r="E78" s="32"/>
      <c r="F78" s="32">
        <v>0</v>
      </c>
      <c r="G78" s="32">
        <v>29840</v>
      </c>
      <c r="H78" s="32">
        <f t="shared" ref="H78:H90" si="21">G78-F78</f>
        <v>29840</v>
      </c>
    </row>
    <row r="79" spans="1:9" x14ac:dyDescent="0.3">
      <c r="A79" s="31">
        <v>20203</v>
      </c>
      <c r="B79" s="31" t="s">
        <v>105</v>
      </c>
      <c r="C79" s="32"/>
      <c r="D79" s="32"/>
      <c r="E79" s="32"/>
      <c r="F79" s="32">
        <v>2000</v>
      </c>
      <c r="G79" s="32">
        <v>2000</v>
      </c>
      <c r="H79" s="32">
        <f t="shared" si="21"/>
        <v>0</v>
      </c>
    </row>
    <row r="80" spans="1:9" x14ac:dyDescent="0.3">
      <c r="A80" s="31">
        <v>20204</v>
      </c>
      <c r="B80" s="31" t="s">
        <v>106</v>
      </c>
      <c r="C80" s="32"/>
      <c r="D80" s="32"/>
      <c r="E80" s="32"/>
      <c r="F80" s="32">
        <v>750</v>
      </c>
      <c r="G80" s="32">
        <v>0</v>
      </c>
      <c r="H80" s="32">
        <f t="shared" si="21"/>
        <v>-750</v>
      </c>
    </row>
    <row r="81" spans="1:8" x14ac:dyDescent="0.3">
      <c r="A81" s="31">
        <v>20205</v>
      </c>
      <c r="B81" s="31" t="s">
        <v>107</v>
      </c>
      <c r="C81" s="32"/>
      <c r="D81" s="32"/>
      <c r="E81" s="32"/>
      <c r="F81" s="32">
        <v>500</v>
      </c>
      <c r="G81" s="32">
        <v>0</v>
      </c>
      <c r="H81" s="32">
        <f t="shared" si="21"/>
        <v>-500</v>
      </c>
    </row>
    <row r="82" spans="1:8" x14ac:dyDescent="0.3">
      <c r="A82" s="31">
        <v>20206</v>
      </c>
      <c r="B82" s="31" t="s">
        <v>108</v>
      </c>
      <c r="C82" s="32"/>
      <c r="D82" s="32"/>
      <c r="E82" s="32"/>
      <c r="F82" s="32">
        <v>6500</v>
      </c>
      <c r="G82" s="32">
        <v>0</v>
      </c>
      <c r="H82" s="32">
        <f t="shared" si="21"/>
        <v>-6500</v>
      </c>
    </row>
    <row r="83" spans="1:8" x14ac:dyDescent="0.3">
      <c r="A83" s="31">
        <v>20207</v>
      </c>
      <c r="B83" s="31" t="s">
        <v>109</v>
      </c>
      <c r="C83" s="32"/>
      <c r="D83" s="32"/>
      <c r="E83" s="32"/>
      <c r="F83" s="32">
        <v>250</v>
      </c>
      <c r="G83" s="32">
        <v>0</v>
      </c>
      <c r="H83" s="32">
        <f t="shared" si="21"/>
        <v>-250</v>
      </c>
    </row>
    <row r="84" spans="1:8" x14ac:dyDescent="0.3">
      <c r="A84" s="31">
        <v>20208</v>
      </c>
      <c r="B84" s="31" t="s">
        <v>110</v>
      </c>
      <c r="C84" s="32"/>
      <c r="D84" s="32"/>
      <c r="E84" s="32"/>
      <c r="F84" s="32">
        <v>941.52</v>
      </c>
      <c r="G84" s="32">
        <v>0</v>
      </c>
      <c r="H84" s="32">
        <f t="shared" si="21"/>
        <v>-941.52</v>
      </c>
    </row>
    <row r="85" spans="1:8" x14ac:dyDescent="0.3">
      <c r="A85" s="31">
        <v>20209</v>
      </c>
      <c r="B85" s="31" t="s">
        <v>111</v>
      </c>
      <c r="C85" s="32"/>
      <c r="D85" s="32"/>
      <c r="E85" s="32"/>
      <c r="F85" s="32">
        <v>5500</v>
      </c>
      <c r="G85" s="32">
        <v>5500</v>
      </c>
      <c r="H85" s="32">
        <f t="shared" si="21"/>
        <v>0</v>
      </c>
    </row>
    <row r="86" spans="1:8" x14ac:dyDescent="0.3">
      <c r="A86" s="31">
        <v>20210</v>
      </c>
      <c r="B86" s="31" t="s">
        <v>112</v>
      </c>
      <c r="C86" s="32"/>
      <c r="D86" s="32"/>
      <c r="E86" s="32"/>
      <c r="F86" s="32">
        <v>1250</v>
      </c>
      <c r="G86" s="32">
        <v>0</v>
      </c>
      <c r="H86" s="32">
        <f t="shared" si="21"/>
        <v>-1250</v>
      </c>
    </row>
    <row r="87" spans="1:8" x14ac:dyDescent="0.3">
      <c r="A87" s="31">
        <v>20211</v>
      </c>
      <c r="B87" s="31" t="s">
        <v>113</v>
      </c>
      <c r="C87" s="32"/>
      <c r="D87" s="32"/>
      <c r="E87" s="32"/>
      <c r="F87" s="32">
        <v>500</v>
      </c>
      <c r="G87" s="32">
        <v>0</v>
      </c>
      <c r="H87" s="32">
        <f t="shared" si="21"/>
        <v>-500</v>
      </c>
    </row>
    <row r="88" spans="1:8" x14ac:dyDescent="0.3">
      <c r="A88" s="31">
        <v>20212</v>
      </c>
      <c r="B88" s="31" t="s">
        <v>114</v>
      </c>
      <c r="C88" s="32"/>
      <c r="D88" s="32"/>
      <c r="E88" s="32"/>
      <c r="F88" s="32">
        <v>1200</v>
      </c>
      <c r="G88" s="32">
        <v>0</v>
      </c>
      <c r="H88" s="32">
        <f t="shared" si="21"/>
        <v>-1200</v>
      </c>
    </row>
    <row r="89" spans="1:8" x14ac:dyDescent="0.3">
      <c r="A89" s="31">
        <v>20213</v>
      </c>
      <c r="B89" s="31" t="s">
        <v>115</v>
      </c>
      <c r="C89" s="32"/>
      <c r="D89" s="32"/>
      <c r="E89" s="32"/>
      <c r="F89" s="32">
        <v>17000</v>
      </c>
      <c r="G89" s="32">
        <v>0</v>
      </c>
      <c r="H89" s="32">
        <f t="shared" si="21"/>
        <v>-17000</v>
      </c>
    </row>
    <row r="90" spans="1:8" ht="15" thickBot="1" x14ac:dyDescent="0.35">
      <c r="A90" s="31">
        <v>20214</v>
      </c>
      <c r="B90" s="31" t="s">
        <v>116</v>
      </c>
      <c r="C90" s="32"/>
      <c r="D90" s="32"/>
      <c r="E90" s="32"/>
      <c r="F90" s="32">
        <v>750</v>
      </c>
      <c r="G90" s="32">
        <v>0</v>
      </c>
      <c r="H90" s="32">
        <f t="shared" si="21"/>
        <v>-750</v>
      </c>
    </row>
    <row r="91" spans="1:8" ht="16.2" thickBot="1" x14ac:dyDescent="0.35">
      <c r="A91" s="24">
        <v>3</v>
      </c>
      <c r="B91" s="27" t="s">
        <v>16</v>
      </c>
      <c r="C91" s="28"/>
      <c r="D91" s="28"/>
      <c r="E91" s="25"/>
      <c r="F91" s="28">
        <f>F92+F99+F106+F116+F124+F128</f>
        <v>570650</v>
      </c>
      <c r="G91" s="28">
        <f>G92+G99+G106+G116+G124+G128</f>
        <v>495650</v>
      </c>
      <c r="H91" s="25">
        <f>H92+H99+H106+H116+H124+H128</f>
        <v>-75000</v>
      </c>
    </row>
    <row r="92" spans="1:8" x14ac:dyDescent="0.3">
      <c r="A92" s="29" t="s">
        <v>792</v>
      </c>
      <c r="B92" s="29" t="s">
        <v>117</v>
      </c>
      <c r="C92" s="30"/>
      <c r="D92" s="30"/>
      <c r="E92" s="30"/>
      <c r="F92" s="30">
        <f>SUM(F93:F98)</f>
        <v>94300</v>
      </c>
      <c r="G92" s="30">
        <f t="shared" ref="G92:H92" si="22">SUM(G93:G98)</f>
        <v>84300</v>
      </c>
      <c r="H92" s="30">
        <f t="shared" si="22"/>
        <v>-10000</v>
      </c>
    </row>
    <row r="93" spans="1:8" x14ac:dyDescent="0.3">
      <c r="A93" s="31">
        <v>30101</v>
      </c>
      <c r="B93" s="31" t="s">
        <v>118</v>
      </c>
      <c r="C93" s="32"/>
      <c r="D93" s="32"/>
      <c r="E93" s="32"/>
      <c r="F93" s="32">
        <v>40000</v>
      </c>
      <c r="G93" s="32">
        <v>12000</v>
      </c>
      <c r="H93" s="32">
        <f>G93-F93</f>
        <v>-28000</v>
      </c>
    </row>
    <row r="94" spans="1:8" x14ac:dyDescent="0.3">
      <c r="A94" s="31">
        <v>30102</v>
      </c>
      <c r="B94" s="31" t="s">
        <v>122</v>
      </c>
      <c r="C94" s="32"/>
      <c r="D94" s="32"/>
      <c r="E94" s="32"/>
      <c r="F94" s="32">
        <v>2400</v>
      </c>
      <c r="G94" s="32">
        <v>2400</v>
      </c>
      <c r="H94" s="32">
        <f t="shared" ref="H94:H98" si="23">G94-F94</f>
        <v>0</v>
      </c>
    </row>
    <row r="95" spans="1:8" x14ac:dyDescent="0.3">
      <c r="A95" s="31">
        <v>30103</v>
      </c>
      <c r="B95" s="31" t="s">
        <v>669</v>
      </c>
      <c r="C95" s="32"/>
      <c r="D95" s="32"/>
      <c r="E95" s="32"/>
      <c r="F95" s="32">
        <v>2400</v>
      </c>
      <c r="G95" s="32">
        <v>2400</v>
      </c>
      <c r="H95" s="32">
        <f t="shared" si="23"/>
        <v>0</v>
      </c>
    </row>
    <row r="96" spans="1:8" x14ac:dyDescent="0.3">
      <c r="A96" s="31">
        <v>30104</v>
      </c>
      <c r="B96" s="31" t="s">
        <v>794</v>
      </c>
      <c r="C96" s="32"/>
      <c r="D96" s="32"/>
      <c r="E96" s="32"/>
      <c r="F96" s="32">
        <v>47500</v>
      </c>
      <c r="G96" s="32">
        <v>47500</v>
      </c>
      <c r="H96" s="32">
        <f t="shared" si="23"/>
        <v>0</v>
      </c>
    </row>
    <row r="97" spans="1:8" x14ac:dyDescent="0.3">
      <c r="A97" s="31">
        <v>30105</v>
      </c>
      <c r="B97" s="31" t="s">
        <v>759</v>
      </c>
      <c r="C97" s="32"/>
      <c r="D97" s="32"/>
      <c r="E97" s="32"/>
      <c r="F97" s="32">
        <v>2000</v>
      </c>
      <c r="G97" s="32">
        <v>1500</v>
      </c>
      <c r="H97" s="32">
        <f t="shared" si="23"/>
        <v>-500</v>
      </c>
    </row>
    <row r="98" spans="1:8" x14ac:dyDescent="0.3">
      <c r="A98" s="31">
        <v>30106</v>
      </c>
      <c r="B98" s="31" t="s">
        <v>761</v>
      </c>
      <c r="C98" s="32"/>
      <c r="D98" s="32"/>
      <c r="E98" s="32"/>
      <c r="F98" s="32">
        <v>0</v>
      </c>
      <c r="G98" s="32">
        <v>18500</v>
      </c>
      <c r="H98" s="32">
        <f t="shared" si="23"/>
        <v>18500</v>
      </c>
    </row>
    <row r="99" spans="1:8" x14ac:dyDescent="0.3">
      <c r="A99" s="29" t="s">
        <v>793</v>
      </c>
      <c r="B99" s="29" t="s">
        <v>814</v>
      </c>
      <c r="C99" s="30"/>
      <c r="D99" s="30"/>
      <c r="E99" s="30"/>
      <c r="F99" s="30">
        <f>SUM(F100:F105)</f>
        <v>109875</v>
      </c>
      <c r="G99" s="30">
        <f>SUM(G100:G105)</f>
        <v>97875</v>
      </c>
      <c r="H99" s="30">
        <f>SUM(H100:H105)</f>
        <v>-12000</v>
      </c>
    </row>
    <row r="100" spans="1:8" x14ac:dyDescent="0.3">
      <c r="A100" s="31">
        <v>30201</v>
      </c>
      <c r="B100" s="31" t="s">
        <v>118</v>
      </c>
      <c r="C100" s="33"/>
      <c r="D100" s="33"/>
      <c r="E100" s="32"/>
      <c r="F100" s="33">
        <v>40000</v>
      </c>
      <c r="G100" s="33">
        <v>30000</v>
      </c>
      <c r="H100" s="32">
        <f>G100-F100</f>
        <v>-10000</v>
      </c>
    </row>
    <row r="101" spans="1:8" x14ac:dyDescent="0.3">
      <c r="A101" s="31">
        <v>30202</v>
      </c>
      <c r="B101" s="31" t="s">
        <v>122</v>
      </c>
      <c r="C101" s="33"/>
      <c r="D101" s="33"/>
      <c r="E101" s="32"/>
      <c r="F101" s="33">
        <v>20000</v>
      </c>
      <c r="G101" s="33">
        <v>18000</v>
      </c>
      <c r="H101" s="32">
        <f t="shared" ref="H101:H105" si="24">G101-F101</f>
        <v>-2000</v>
      </c>
    </row>
    <row r="102" spans="1:8" x14ac:dyDescent="0.3">
      <c r="A102" s="31">
        <v>30203</v>
      </c>
      <c r="B102" s="31" t="s">
        <v>669</v>
      </c>
      <c r="C102" s="33"/>
      <c r="D102" s="33"/>
      <c r="E102" s="32"/>
      <c r="F102" s="33">
        <v>2500</v>
      </c>
      <c r="G102" s="33">
        <v>2500</v>
      </c>
      <c r="H102" s="32">
        <f>G102-F102</f>
        <v>0</v>
      </c>
    </row>
    <row r="103" spans="1:8" x14ac:dyDescent="0.3">
      <c r="A103" s="31">
        <v>30204</v>
      </c>
      <c r="B103" s="31" t="s">
        <v>794</v>
      </c>
      <c r="C103" s="33"/>
      <c r="D103" s="33"/>
      <c r="E103" s="32"/>
      <c r="F103" s="33">
        <v>36750</v>
      </c>
      <c r="G103" s="33">
        <v>36750</v>
      </c>
      <c r="H103" s="32">
        <f t="shared" si="24"/>
        <v>0</v>
      </c>
    </row>
    <row r="104" spans="1:8" x14ac:dyDescent="0.3">
      <c r="A104" s="31">
        <v>30205</v>
      </c>
      <c r="B104" s="31" t="s">
        <v>759</v>
      </c>
      <c r="C104" s="33"/>
      <c r="D104" s="33"/>
      <c r="E104" s="32"/>
      <c r="F104" s="33">
        <v>2625</v>
      </c>
      <c r="G104" s="33">
        <v>2625</v>
      </c>
      <c r="H104" s="32">
        <f t="shared" si="24"/>
        <v>0</v>
      </c>
    </row>
    <row r="105" spans="1:8" x14ac:dyDescent="0.3">
      <c r="A105" s="31">
        <v>30206</v>
      </c>
      <c r="B105" s="31" t="s">
        <v>760</v>
      </c>
      <c r="C105" s="33"/>
      <c r="D105" s="33"/>
      <c r="E105" s="32"/>
      <c r="F105" s="33">
        <v>8000</v>
      </c>
      <c r="G105" s="33">
        <v>8000</v>
      </c>
      <c r="H105" s="32">
        <f t="shared" si="24"/>
        <v>0</v>
      </c>
    </row>
    <row r="106" spans="1:8" x14ac:dyDescent="0.3">
      <c r="A106" s="29" t="s">
        <v>795</v>
      </c>
      <c r="B106" s="29" t="s">
        <v>124</v>
      </c>
      <c r="C106" s="30"/>
      <c r="D106" s="30"/>
      <c r="E106" s="30"/>
      <c r="F106" s="30">
        <f>SUM(F107:F115)</f>
        <v>181250</v>
      </c>
      <c r="G106" s="30">
        <f>SUM(G107:G115)</f>
        <v>149250</v>
      </c>
      <c r="H106" s="30">
        <f>SUM(H107:H115)</f>
        <v>-32000</v>
      </c>
    </row>
    <row r="107" spans="1:8" x14ac:dyDescent="0.3">
      <c r="A107" s="31">
        <v>30301</v>
      </c>
      <c r="B107" s="31" t="s">
        <v>118</v>
      </c>
      <c r="C107" s="32"/>
      <c r="D107" s="32"/>
      <c r="E107" s="32"/>
      <c r="F107" s="32">
        <v>39150</v>
      </c>
      <c r="G107" s="32">
        <v>37550</v>
      </c>
      <c r="H107" s="32">
        <f>G107-F107</f>
        <v>-1600</v>
      </c>
    </row>
    <row r="108" spans="1:8" x14ac:dyDescent="0.3">
      <c r="A108" s="31">
        <v>30302</v>
      </c>
      <c r="B108" s="31" t="s">
        <v>757</v>
      </c>
      <c r="C108" s="32"/>
      <c r="D108" s="32"/>
      <c r="E108" s="32"/>
      <c r="F108" s="32">
        <v>12000</v>
      </c>
      <c r="G108" s="32">
        <v>9500</v>
      </c>
      <c r="H108" s="32">
        <f t="shared" ref="H108:H115" si="25">G108-F108</f>
        <v>-2500</v>
      </c>
    </row>
    <row r="109" spans="1:8" x14ac:dyDescent="0.3">
      <c r="A109" s="31">
        <v>30303</v>
      </c>
      <c r="B109" s="31" t="s">
        <v>758</v>
      </c>
      <c r="C109" s="32"/>
      <c r="D109" s="32"/>
      <c r="E109" s="32"/>
      <c r="F109" s="32">
        <v>10000</v>
      </c>
      <c r="G109" s="32">
        <v>8000</v>
      </c>
      <c r="H109" s="32">
        <f>G109-F109</f>
        <v>-2000</v>
      </c>
    </row>
    <row r="110" spans="1:8" x14ac:dyDescent="0.3">
      <c r="A110" s="31">
        <v>30304</v>
      </c>
      <c r="B110" s="31" t="s">
        <v>796</v>
      </c>
      <c r="C110" s="32"/>
      <c r="D110" s="32"/>
      <c r="E110" s="32"/>
      <c r="F110" s="32">
        <v>80000</v>
      </c>
      <c r="G110" s="32">
        <v>63900</v>
      </c>
      <c r="H110" s="32">
        <f t="shared" si="25"/>
        <v>-16100</v>
      </c>
    </row>
    <row r="111" spans="1:8" x14ac:dyDescent="0.3">
      <c r="A111" s="31">
        <v>30305</v>
      </c>
      <c r="B111" s="31" t="s">
        <v>759</v>
      </c>
      <c r="C111" s="32"/>
      <c r="D111" s="32"/>
      <c r="E111" s="32"/>
      <c r="F111" s="32">
        <v>8100</v>
      </c>
      <c r="G111" s="32">
        <v>8100</v>
      </c>
      <c r="H111" s="32">
        <f t="shared" si="25"/>
        <v>0</v>
      </c>
    </row>
    <row r="112" spans="1:8" x14ac:dyDescent="0.3">
      <c r="A112" s="31">
        <v>30306</v>
      </c>
      <c r="B112" s="31" t="s">
        <v>760</v>
      </c>
      <c r="C112" s="32"/>
      <c r="D112" s="32"/>
      <c r="E112" s="32"/>
      <c r="F112" s="32">
        <v>25000</v>
      </c>
      <c r="G112" s="32">
        <v>10000</v>
      </c>
      <c r="H112" s="32">
        <f t="shared" si="25"/>
        <v>-15000</v>
      </c>
    </row>
    <row r="113" spans="1:8" x14ac:dyDescent="0.3">
      <c r="A113" s="31">
        <v>30307</v>
      </c>
      <c r="B113" s="31" t="s">
        <v>119</v>
      </c>
      <c r="C113" s="32"/>
      <c r="D113" s="32"/>
      <c r="E113" s="32"/>
      <c r="F113" s="32">
        <v>2000</v>
      </c>
      <c r="G113" s="32">
        <v>2000</v>
      </c>
      <c r="H113" s="32">
        <f t="shared" si="25"/>
        <v>0</v>
      </c>
    </row>
    <row r="114" spans="1:8" x14ac:dyDescent="0.3">
      <c r="A114" s="31">
        <v>30308</v>
      </c>
      <c r="B114" s="31" t="s">
        <v>120</v>
      </c>
      <c r="C114" s="32"/>
      <c r="D114" s="32"/>
      <c r="E114" s="32"/>
      <c r="F114" s="32">
        <v>5000</v>
      </c>
      <c r="G114" s="32">
        <v>5000</v>
      </c>
      <c r="H114" s="32">
        <f t="shared" si="25"/>
        <v>0</v>
      </c>
    </row>
    <row r="115" spans="1:8" x14ac:dyDescent="0.3">
      <c r="A115" s="31">
        <v>30309</v>
      </c>
      <c r="B115" s="31" t="s">
        <v>125</v>
      </c>
      <c r="C115" s="32"/>
      <c r="D115" s="32"/>
      <c r="E115" s="32"/>
      <c r="F115" s="32">
        <v>0</v>
      </c>
      <c r="G115" s="32">
        <v>5200</v>
      </c>
      <c r="H115" s="32">
        <f t="shared" si="25"/>
        <v>5200</v>
      </c>
    </row>
    <row r="116" spans="1:8" x14ac:dyDescent="0.3">
      <c r="A116" s="29" t="s">
        <v>797</v>
      </c>
      <c r="B116" s="29" t="s">
        <v>126</v>
      </c>
      <c r="C116" s="30"/>
      <c r="D116" s="30"/>
      <c r="E116" s="30"/>
      <c r="F116" s="30">
        <f>SUM(F117:F123)</f>
        <v>45225</v>
      </c>
      <c r="G116" s="30">
        <f>SUM(G117:G123)</f>
        <v>39225</v>
      </c>
      <c r="H116" s="30">
        <f>SUM(H117:H123)</f>
        <v>-6000</v>
      </c>
    </row>
    <row r="117" spans="1:8" x14ac:dyDescent="0.3">
      <c r="A117" s="31">
        <v>30401</v>
      </c>
      <c r="B117" s="31" t="s">
        <v>118</v>
      </c>
      <c r="C117" s="32"/>
      <c r="D117" s="32"/>
      <c r="E117" s="32"/>
      <c r="F117" s="32">
        <v>5000</v>
      </c>
      <c r="G117" s="32">
        <v>3500</v>
      </c>
      <c r="H117" s="32">
        <f>G117-F117</f>
        <v>-1500</v>
      </c>
    </row>
    <row r="118" spans="1:8" x14ac:dyDescent="0.3">
      <c r="A118" s="31">
        <v>30402</v>
      </c>
      <c r="B118" s="31" t="s">
        <v>757</v>
      </c>
      <c r="C118" s="32"/>
      <c r="D118" s="32"/>
      <c r="E118" s="32"/>
      <c r="F118" s="32">
        <v>5000</v>
      </c>
      <c r="G118" s="32">
        <v>3000</v>
      </c>
      <c r="H118" s="32">
        <f t="shared" ref="H118:H123" si="26">G118-F118</f>
        <v>-2000</v>
      </c>
    </row>
    <row r="119" spans="1:8" x14ac:dyDescent="0.3">
      <c r="A119" s="31">
        <v>30403</v>
      </c>
      <c r="B119" s="31" t="s">
        <v>758</v>
      </c>
      <c r="C119" s="32"/>
      <c r="D119" s="32"/>
      <c r="E119" s="32"/>
      <c r="F119" s="32">
        <v>3500</v>
      </c>
      <c r="G119" s="32">
        <v>2500</v>
      </c>
      <c r="H119" s="32">
        <f>G119-F119</f>
        <v>-1000</v>
      </c>
    </row>
    <row r="120" spans="1:8" x14ac:dyDescent="0.3">
      <c r="A120" s="31">
        <v>30404</v>
      </c>
      <c r="B120" s="31" t="s">
        <v>796</v>
      </c>
      <c r="C120" s="32"/>
      <c r="D120" s="32"/>
      <c r="E120" s="32"/>
      <c r="F120" s="32">
        <v>28500</v>
      </c>
      <c r="G120" s="32">
        <f>F120/10*9</f>
        <v>25650</v>
      </c>
      <c r="H120" s="32">
        <f t="shared" si="26"/>
        <v>-2850</v>
      </c>
    </row>
    <row r="121" spans="1:8" x14ac:dyDescent="0.3">
      <c r="A121" s="31">
        <v>30405</v>
      </c>
      <c r="B121" s="31" t="s">
        <v>759</v>
      </c>
      <c r="C121" s="32"/>
      <c r="D121" s="32"/>
      <c r="E121" s="32"/>
      <c r="F121" s="32">
        <v>1000</v>
      </c>
      <c r="G121" s="32">
        <v>450</v>
      </c>
      <c r="H121" s="32">
        <f t="shared" si="26"/>
        <v>-550</v>
      </c>
    </row>
    <row r="122" spans="1:8" x14ac:dyDescent="0.3">
      <c r="A122" s="31">
        <v>30406</v>
      </c>
      <c r="B122" s="31" t="s">
        <v>127</v>
      </c>
      <c r="C122" s="32"/>
      <c r="D122" s="32"/>
      <c r="E122" s="32"/>
      <c r="F122" s="32">
        <v>2225</v>
      </c>
      <c r="G122" s="32">
        <v>750</v>
      </c>
      <c r="H122" s="32">
        <f t="shared" si="26"/>
        <v>-1475</v>
      </c>
    </row>
    <row r="123" spans="1:8" x14ac:dyDescent="0.3">
      <c r="A123" s="31">
        <v>30407</v>
      </c>
      <c r="B123" s="31" t="s">
        <v>125</v>
      </c>
      <c r="C123" s="32"/>
      <c r="D123" s="32"/>
      <c r="E123" s="32"/>
      <c r="F123" s="32"/>
      <c r="G123" s="32">
        <v>3375</v>
      </c>
      <c r="H123" s="32">
        <f t="shared" si="26"/>
        <v>3375</v>
      </c>
    </row>
    <row r="124" spans="1:8" x14ac:dyDescent="0.3">
      <c r="A124" s="29" t="s">
        <v>798</v>
      </c>
      <c r="B124" s="29" t="s">
        <v>128</v>
      </c>
      <c r="C124" s="30"/>
      <c r="D124" s="30"/>
      <c r="E124" s="30"/>
      <c r="F124" s="30">
        <f>SUM(F125:F127)</f>
        <v>40000</v>
      </c>
      <c r="G124" s="30">
        <f t="shared" ref="G124:H124" si="27">SUM(G125:G127)</f>
        <v>25000</v>
      </c>
      <c r="H124" s="30">
        <f t="shared" si="27"/>
        <v>-15000</v>
      </c>
    </row>
    <row r="125" spans="1:8" x14ac:dyDescent="0.3">
      <c r="A125" s="31">
        <v>30501</v>
      </c>
      <c r="B125" s="31" t="s">
        <v>129</v>
      </c>
      <c r="C125" s="32"/>
      <c r="D125" s="32"/>
      <c r="E125" s="32"/>
      <c r="F125" s="32">
        <v>0</v>
      </c>
      <c r="G125" s="32">
        <v>0</v>
      </c>
      <c r="H125" s="32">
        <f>G125-F125</f>
        <v>0</v>
      </c>
    </row>
    <row r="126" spans="1:8" x14ac:dyDescent="0.3">
      <c r="A126" s="31">
        <v>30502</v>
      </c>
      <c r="B126" s="31" t="s">
        <v>121</v>
      </c>
      <c r="C126" s="32"/>
      <c r="D126" s="32"/>
      <c r="E126" s="32"/>
      <c r="F126" s="32">
        <v>15000</v>
      </c>
      <c r="G126" s="32">
        <v>0</v>
      </c>
      <c r="H126" s="32">
        <f t="shared" ref="H126:H127" si="28">G126-F126</f>
        <v>-15000</v>
      </c>
    </row>
    <row r="127" spans="1:8" x14ac:dyDescent="0.3">
      <c r="A127" s="31">
        <v>30503</v>
      </c>
      <c r="B127" s="31" t="s">
        <v>130</v>
      </c>
      <c r="C127" s="32"/>
      <c r="D127" s="32"/>
      <c r="E127" s="32"/>
      <c r="F127" s="32">
        <v>25000</v>
      </c>
      <c r="G127" s="32">
        <v>25000</v>
      </c>
      <c r="H127" s="32">
        <f t="shared" si="28"/>
        <v>0</v>
      </c>
    </row>
    <row r="128" spans="1:8" x14ac:dyDescent="0.3">
      <c r="A128" s="29" t="s">
        <v>799</v>
      </c>
      <c r="B128" s="29" t="s">
        <v>131</v>
      </c>
      <c r="C128" s="30"/>
      <c r="D128" s="30"/>
      <c r="E128" s="30"/>
      <c r="F128" s="30">
        <f>SUM(F129)</f>
        <v>100000</v>
      </c>
      <c r="G128" s="30">
        <f t="shared" ref="G128:H128" si="29">SUM(G129)</f>
        <v>100000</v>
      </c>
      <c r="H128" s="30">
        <f t="shared" si="29"/>
        <v>0</v>
      </c>
    </row>
    <row r="129" spans="1:8" ht="15" thickBot="1" x14ac:dyDescent="0.35">
      <c r="A129" s="31">
        <v>30601</v>
      </c>
      <c r="B129" s="31" t="s">
        <v>132</v>
      </c>
      <c r="C129" s="32"/>
      <c r="D129" s="32"/>
      <c r="E129" s="32"/>
      <c r="F129" s="32">
        <v>100000</v>
      </c>
      <c r="G129" s="32">
        <v>100000</v>
      </c>
      <c r="H129" s="32">
        <f>G129-F129</f>
        <v>0</v>
      </c>
    </row>
    <row r="130" spans="1:8" ht="16.2" thickBot="1" x14ac:dyDescent="0.35">
      <c r="A130" s="24">
        <v>4</v>
      </c>
      <c r="B130" s="27" t="s">
        <v>133</v>
      </c>
      <c r="C130" s="28"/>
      <c r="D130" s="28"/>
      <c r="E130" s="25"/>
      <c r="F130" s="28">
        <f>F131+F136+F138+F148+F157+F166</f>
        <v>518050</v>
      </c>
      <c r="G130" s="28">
        <f t="shared" ref="G130:H130" si="30">G131+G136+G138+G148+G157+G166</f>
        <v>706350</v>
      </c>
      <c r="H130" s="25">
        <f t="shared" si="30"/>
        <v>188300</v>
      </c>
    </row>
    <row r="131" spans="1:8" x14ac:dyDescent="0.3">
      <c r="A131" s="29" t="s">
        <v>800</v>
      </c>
      <c r="B131" s="29" t="s">
        <v>134</v>
      </c>
      <c r="C131" s="30"/>
      <c r="D131" s="30"/>
      <c r="E131" s="30"/>
      <c r="F131" s="30">
        <f>SUM(F132:F135)</f>
        <v>280250</v>
      </c>
      <c r="G131" s="30">
        <f t="shared" ref="G131:H131" si="31">SUM(G132:G135)</f>
        <v>0</v>
      </c>
      <c r="H131" s="30">
        <f t="shared" si="31"/>
        <v>-280250</v>
      </c>
    </row>
    <row r="132" spans="1:8" x14ac:dyDescent="0.3">
      <c r="A132" s="31">
        <v>40101</v>
      </c>
      <c r="B132" s="31" t="s">
        <v>123</v>
      </c>
      <c r="C132" s="32"/>
      <c r="D132" s="32"/>
      <c r="E132" s="32"/>
      <c r="F132" s="32">
        <v>275000</v>
      </c>
      <c r="G132" s="32">
        <v>0</v>
      </c>
      <c r="H132" s="32">
        <f>G132-F132</f>
        <v>-275000</v>
      </c>
    </row>
    <row r="133" spans="1:8" x14ac:dyDescent="0.3">
      <c r="A133" s="31">
        <v>40102</v>
      </c>
      <c r="B133" s="31" t="s">
        <v>135</v>
      </c>
      <c r="C133" s="32"/>
      <c r="D133" s="32"/>
      <c r="E133" s="32"/>
      <c r="F133" s="32">
        <v>3500</v>
      </c>
      <c r="G133" s="32">
        <v>0</v>
      </c>
      <c r="H133" s="32">
        <f t="shared" ref="H133:H135" si="32">G133-F133</f>
        <v>-3500</v>
      </c>
    </row>
    <row r="134" spans="1:8" x14ac:dyDescent="0.3">
      <c r="A134" s="31">
        <v>40103</v>
      </c>
      <c r="B134" s="31" t="s">
        <v>136</v>
      </c>
      <c r="C134" s="32"/>
      <c r="D134" s="32"/>
      <c r="E134" s="32"/>
      <c r="F134" s="32">
        <v>1250</v>
      </c>
      <c r="G134" s="32">
        <v>0</v>
      </c>
      <c r="H134" s="32">
        <f t="shared" si="32"/>
        <v>-1250</v>
      </c>
    </row>
    <row r="135" spans="1:8" x14ac:dyDescent="0.3">
      <c r="A135" s="31">
        <v>40104</v>
      </c>
      <c r="B135" s="31" t="s">
        <v>137</v>
      </c>
      <c r="C135" s="32"/>
      <c r="D135" s="32"/>
      <c r="E135" s="32"/>
      <c r="F135" s="32">
        <v>500</v>
      </c>
      <c r="G135" s="32">
        <v>0</v>
      </c>
      <c r="H135" s="32">
        <f t="shared" si="32"/>
        <v>-500</v>
      </c>
    </row>
    <row r="136" spans="1:8" x14ac:dyDescent="0.3">
      <c r="A136" s="29" t="s">
        <v>801</v>
      </c>
      <c r="B136" s="29" t="s">
        <v>138</v>
      </c>
      <c r="C136" s="30"/>
      <c r="D136" s="30"/>
      <c r="E136" s="30"/>
      <c r="F136" s="30">
        <f>SUM(F137)</f>
        <v>3000</v>
      </c>
      <c r="G136" s="30">
        <f t="shared" ref="G136:H136" si="33">SUM(G137)</f>
        <v>0</v>
      </c>
      <c r="H136" s="30">
        <f t="shared" si="33"/>
        <v>-3000</v>
      </c>
    </row>
    <row r="137" spans="1:8" x14ac:dyDescent="0.3">
      <c r="A137" s="31">
        <v>40201</v>
      </c>
      <c r="B137" s="31" t="s">
        <v>139</v>
      </c>
      <c r="C137" s="32"/>
      <c r="D137" s="32"/>
      <c r="E137" s="32"/>
      <c r="F137" s="32">
        <v>3000</v>
      </c>
      <c r="G137" s="32">
        <v>0</v>
      </c>
      <c r="H137" s="32">
        <f>G137-F137</f>
        <v>-3000</v>
      </c>
    </row>
    <row r="138" spans="1:8" x14ac:dyDescent="0.3">
      <c r="A138" s="29" t="s">
        <v>802</v>
      </c>
      <c r="B138" s="29" t="s">
        <v>140</v>
      </c>
      <c r="C138" s="30"/>
      <c r="D138" s="30"/>
      <c r="E138" s="30"/>
      <c r="F138" s="30">
        <f>SUM(F139:F147)</f>
        <v>58500</v>
      </c>
      <c r="G138" s="30">
        <f t="shared" ref="G138:H138" si="34">SUM(G139:G147)</f>
        <v>12450</v>
      </c>
      <c r="H138" s="30">
        <f t="shared" si="34"/>
        <v>-46050</v>
      </c>
    </row>
    <row r="139" spans="1:8" x14ac:dyDescent="0.3">
      <c r="A139" s="31">
        <v>40301</v>
      </c>
      <c r="B139" s="31" t="s">
        <v>141</v>
      </c>
      <c r="C139" s="32"/>
      <c r="D139" s="32"/>
      <c r="E139" s="32"/>
      <c r="F139" s="32">
        <v>40000</v>
      </c>
      <c r="G139" s="32">
        <v>8400</v>
      </c>
      <c r="H139" s="32">
        <f>G139-F139</f>
        <v>-31600</v>
      </c>
    </row>
    <row r="140" spans="1:8" x14ac:dyDescent="0.3">
      <c r="A140" s="31">
        <v>40302</v>
      </c>
      <c r="B140" s="31" t="s">
        <v>142</v>
      </c>
      <c r="C140" s="32"/>
      <c r="D140" s="32"/>
      <c r="E140" s="32"/>
      <c r="F140" s="32">
        <v>8000</v>
      </c>
      <c r="G140" s="32">
        <v>2525</v>
      </c>
      <c r="H140" s="32">
        <f t="shared" ref="H140:H147" si="35">G140-F140</f>
        <v>-5475</v>
      </c>
    </row>
    <row r="141" spans="1:8" x14ac:dyDescent="0.3">
      <c r="A141" s="31">
        <v>40303</v>
      </c>
      <c r="B141" s="31" t="s">
        <v>143</v>
      </c>
      <c r="C141" s="32"/>
      <c r="D141" s="32"/>
      <c r="E141" s="32"/>
      <c r="F141" s="32">
        <v>350</v>
      </c>
      <c r="G141" s="32">
        <v>125</v>
      </c>
      <c r="H141" s="32">
        <f t="shared" si="35"/>
        <v>-225</v>
      </c>
    </row>
    <row r="142" spans="1:8" x14ac:dyDescent="0.3">
      <c r="A142" s="31">
        <v>40304</v>
      </c>
      <c r="B142" s="31" t="s">
        <v>144</v>
      </c>
      <c r="C142" s="32"/>
      <c r="D142" s="32"/>
      <c r="E142" s="32"/>
      <c r="F142" s="32">
        <v>1300</v>
      </c>
      <c r="G142" s="32">
        <v>500</v>
      </c>
      <c r="H142" s="32">
        <f t="shared" si="35"/>
        <v>-800</v>
      </c>
    </row>
    <row r="143" spans="1:8" x14ac:dyDescent="0.3">
      <c r="A143" s="31">
        <v>40305</v>
      </c>
      <c r="B143" s="31" t="s">
        <v>145</v>
      </c>
      <c r="C143" s="32"/>
      <c r="D143" s="32"/>
      <c r="E143" s="32"/>
      <c r="F143" s="32">
        <v>1100</v>
      </c>
      <c r="G143" s="32">
        <v>500</v>
      </c>
      <c r="H143" s="32">
        <f t="shared" si="35"/>
        <v>-600</v>
      </c>
    </row>
    <row r="144" spans="1:8" x14ac:dyDescent="0.3">
      <c r="A144" s="31">
        <v>40306</v>
      </c>
      <c r="B144" s="31" t="s">
        <v>146</v>
      </c>
      <c r="C144" s="32"/>
      <c r="D144" s="32"/>
      <c r="E144" s="32"/>
      <c r="F144" s="32">
        <v>1000</v>
      </c>
      <c r="G144" s="32">
        <v>250</v>
      </c>
      <c r="H144" s="32">
        <f t="shared" si="35"/>
        <v>-750</v>
      </c>
    </row>
    <row r="145" spans="1:8" x14ac:dyDescent="0.3">
      <c r="A145" s="31">
        <v>40307</v>
      </c>
      <c r="B145" s="31" t="s">
        <v>147</v>
      </c>
      <c r="C145" s="32"/>
      <c r="D145" s="32"/>
      <c r="E145" s="32"/>
      <c r="F145" s="32">
        <v>2000</v>
      </c>
      <c r="G145" s="32">
        <v>150</v>
      </c>
      <c r="H145" s="32">
        <f t="shared" si="35"/>
        <v>-1850</v>
      </c>
    </row>
    <row r="146" spans="1:8" x14ac:dyDescent="0.3">
      <c r="A146" s="31">
        <v>40308</v>
      </c>
      <c r="B146" s="31" t="s">
        <v>148</v>
      </c>
      <c r="C146" s="32"/>
      <c r="D146" s="32"/>
      <c r="E146" s="32"/>
      <c r="F146" s="32">
        <v>250</v>
      </c>
      <c r="G146" s="32">
        <v>0</v>
      </c>
      <c r="H146" s="32">
        <f t="shared" si="35"/>
        <v>-250</v>
      </c>
    </row>
    <row r="147" spans="1:8" x14ac:dyDescent="0.3">
      <c r="A147" s="31">
        <v>40309</v>
      </c>
      <c r="B147" s="31" t="s">
        <v>149</v>
      </c>
      <c r="C147" s="32"/>
      <c r="D147" s="32"/>
      <c r="E147" s="32"/>
      <c r="F147" s="32">
        <v>4500</v>
      </c>
      <c r="G147" s="32">
        <v>0</v>
      </c>
      <c r="H147" s="32">
        <f t="shared" si="35"/>
        <v>-4500</v>
      </c>
    </row>
    <row r="148" spans="1:8" x14ac:dyDescent="0.3">
      <c r="A148" s="29" t="s">
        <v>803</v>
      </c>
      <c r="B148" s="29" t="s">
        <v>150</v>
      </c>
      <c r="C148" s="30"/>
      <c r="D148" s="30"/>
      <c r="E148" s="30"/>
      <c r="F148" s="30">
        <f>SUM(F149:F156)</f>
        <v>12750</v>
      </c>
      <c r="G148" s="30">
        <f t="shared" ref="G148:H148" si="36">SUM(G149:G156)</f>
        <v>0</v>
      </c>
      <c r="H148" s="30">
        <f t="shared" si="36"/>
        <v>-12750</v>
      </c>
    </row>
    <row r="149" spans="1:8" x14ac:dyDescent="0.3">
      <c r="A149" s="31">
        <v>40401</v>
      </c>
      <c r="B149" s="31" t="s">
        <v>151</v>
      </c>
      <c r="C149" s="32"/>
      <c r="D149" s="32"/>
      <c r="E149" s="32"/>
      <c r="F149" s="32">
        <v>3000</v>
      </c>
      <c r="G149" s="32">
        <v>0</v>
      </c>
      <c r="H149" s="32">
        <f>G149-F149</f>
        <v>-3000</v>
      </c>
    </row>
    <row r="150" spans="1:8" x14ac:dyDescent="0.3">
      <c r="A150" s="31">
        <v>40402</v>
      </c>
      <c r="B150" s="31" t="s">
        <v>152</v>
      </c>
      <c r="C150" s="32"/>
      <c r="D150" s="32"/>
      <c r="E150" s="32"/>
      <c r="F150" s="32">
        <v>2000</v>
      </c>
      <c r="G150" s="32">
        <v>0</v>
      </c>
      <c r="H150" s="32">
        <f t="shared" ref="H150:H156" si="37">G150-F150</f>
        <v>-2000</v>
      </c>
    </row>
    <row r="151" spans="1:8" x14ac:dyDescent="0.3">
      <c r="A151" s="31">
        <v>40403</v>
      </c>
      <c r="B151" s="31" t="s">
        <v>153</v>
      </c>
      <c r="C151" s="32"/>
      <c r="D151" s="32"/>
      <c r="E151" s="32"/>
      <c r="F151" s="32">
        <v>2000</v>
      </c>
      <c r="G151" s="32">
        <v>0</v>
      </c>
      <c r="H151" s="32">
        <f t="shared" si="37"/>
        <v>-2000</v>
      </c>
    </row>
    <row r="152" spans="1:8" x14ac:dyDescent="0.3">
      <c r="A152" s="31">
        <v>40404</v>
      </c>
      <c r="B152" s="31" t="s">
        <v>154</v>
      </c>
      <c r="C152" s="32"/>
      <c r="D152" s="32"/>
      <c r="E152" s="32"/>
      <c r="F152" s="32">
        <v>800</v>
      </c>
      <c r="G152" s="32">
        <v>0</v>
      </c>
      <c r="H152" s="32">
        <f t="shared" si="37"/>
        <v>-800</v>
      </c>
    </row>
    <row r="153" spans="1:8" x14ac:dyDescent="0.3">
      <c r="A153" s="31">
        <v>40405</v>
      </c>
      <c r="B153" s="31" t="s">
        <v>155</v>
      </c>
      <c r="C153" s="32"/>
      <c r="D153" s="32"/>
      <c r="E153" s="32"/>
      <c r="F153" s="32">
        <v>600</v>
      </c>
      <c r="G153" s="32">
        <v>0</v>
      </c>
      <c r="H153" s="32">
        <f t="shared" si="37"/>
        <v>-600</v>
      </c>
    </row>
    <row r="154" spans="1:8" x14ac:dyDescent="0.3">
      <c r="A154" s="31">
        <v>40406</v>
      </c>
      <c r="B154" s="31" t="s">
        <v>156</v>
      </c>
      <c r="C154" s="32"/>
      <c r="D154" s="32"/>
      <c r="E154" s="32"/>
      <c r="F154" s="32">
        <v>600</v>
      </c>
      <c r="G154" s="32">
        <v>0</v>
      </c>
      <c r="H154" s="32">
        <f t="shared" si="37"/>
        <v>-600</v>
      </c>
    </row>
    <row r="155" spans="1:8" x14ac:dyDescent="0.3">
      <c r="A155" s="31">
        <v>40407</v>
      </c>
      <c r="B155" s="31" t="s">
        <v>157</v>
      </c>
      <c r="C155" s="32"/>
      <c r="D155" s="32"/>
      <c r="E155" s="32"/>
      <c r="F155" s="32">
        <v>1250</v>
      </c>
      <c r="G155" s="32">
        <v>0</v>
      </c>
      <c r="H155" s="32">
        <f t="shared" si="37"/>
        <v>-1250</v>
      </c>
    </row>
    <row r="156" spans="1:8" x14ac:dyDescent="0.3">
      <c r="A156" s="31">
        <v>40408</v>
      </c>
      <c r="B156" s="31" t="s">
        <v>158</v>
      </c>
      <c r="C156" s="32"/>
      <c r="D156" s="32"/>
      <c r="E156" s="32"/>
      <c r="F156" s="32">
        <v>2500</v>
      </c>
      <c r="G156" s="32">
        <v>0</v>
      </c>
      <c r="H156" s="32">
        <f t="shared" si="37"/>
        <v>-2500</v>
      </c>
    </row>
    <row r="157" spans="1:8" x14ac:dyDescent="0.3">
      <c r="A157" s="29" t="s">
        <v>804</v>
      </c>
      <c r="B157" s="29" t="s">
        <v>159</v>
      </c>
      <c r="C157" s="30"/>
      <c r="D157" s="30"/>
      <c r="E157" s="30"/>
      <c r="F157" s="30">
        <f>SUM(F158:F165)</f>
        <v>132550</v>
      </c>
      <c r="G157" s="30">
        <f t="shared" ref="G157:H157" si="38">SUM(G158:G165)</f>
        <v>321400</v>
      </c>
      <c r="H157" s="30">
        <f t="shared" si="38"/>
        <v>188850</v>
      </c>
    </row>
    <row r="158" spans="1:8" x14ac:dyDescent="0.3">
      <c r="A158" s="31">
        <v>40501</v>
      </c>
      <c r="B158" s="31" t="s">
        <v>160</v>
      </c>
      <c r="C158" s="32"/>
      <c r="D158" s="32"/>
      <c r="E158" s="32"/>
      <c r="F158" s="32">
        <v>1250</v>
      </c>
      <c r="G158" s="32">
        <v>0</v>
      </c>
      <c r="H158" s="32">
        <f>G158-F158</f>
        <v>-1250</v>
      </c>
    </row>
    <row r="159" spans="1:8" x14ac:dyDescent="0.3">
      <c r="A159" s="31">
        <v>40502</v>
      </c>
      <c r="B159" s="31" t="s">
        <v>161</v>
      </c>
      <c r="C159" s="32"/>
      <c r="D159" s="32"/>
      <c r="E159" s="32"/>
      <c r="F159" s="32">
        <v>1000</v>
      </c>
      <c r="G159" s="32">
        <v>0</v>
      </c>
      <c r="H159" s="32">
        <f t="shared" ref="H159:H165" si="39">G159-F159</f>
        <v>-1000</v>
      </c>
    </row>
    <row r="160" spans="1:8" x14ac:dyDescent="0.3">
      <c r="A160" s="31">
        <v>40503</v>
      </c>
      <c r="B160" s="31" t="s">
        <v>162</v>
      </c>
      <c r="C160" s="32"/>
      <c r="D160" s="32"/>
      <c r="E160" s="32"/>
      <c r="F160" s="32">
        <v>350</v>
      </c>
      <c r="G160" s="32">
        <v>350</v>
      </c>
      <c r="H160" s="32">
        <f t="shared" si="39"/>
        <v>0</v>
      </c>
    </row>
    <row r="161" spans="1:10" x14ac:dyDescent="0.3">
      <c r="A161" s="31">
        <v>40504</v>
      </c>
      <c r="B161" s="31" t="s">
        <v>163</v>
      </c>
      <c r="C161" s="32"/>
      <c r="D161" s="32"/>
      <c r="E161" s="32"/>
      <c r="F161" s="32">
        <v>0</v>
      </c>
      <c r="G161" s="32">
        <v>50</v>
      </c>
      <c r="H161" s="32">
        <f t="shared" si="39"/>
        <v>50</v>
      </c>
    </row>
    <row r="162" spans="1:10" x14ac:dyDescent="0.3">
      <c r="A162" s="31">
        <v>40505</v>
      </c>
      <c r="B162" s="31" t="s">
        <v>164</v>
      </c>
      <c r="C162" s="32"/>
      <c r="D162" s="32"/>
      <c r="E162" s="32"/>
      <c r="F162" s="32">
        <v>450</v>
      </c>
      <c r="G162" s="32">
        <v>0</v>
      </c>
      <c r="H162" s="32">
        <f t="shared" si="39"/>
        <v>-450</v>
      </c>
    </row>
    <row r="163" spans="1:10" x14ac:dyDescent="0.3">
      <c r="A163" s="31">
        <v>40506</v>
      </c>
      <c r="B163" s="31" t="s">
        <v>165</v>
      </c>
      <c r="C163" s="32"/>
      <c r="D163" s="32"/>
      <c r="E163" s="32"/>
      <c r="F163" s="32">
        <v>127500</v>
      </c>
      <c r="G163" s="32">
        <v>310000</v>
      </c>
      <c r="H163" s="32">
        <f t="shared" si="39"/>
        <v>182500</v>
      </c>
      <c r="J163" s="35"/>
    </row>
    <row r="164" spans="1:10" x14ac:dyDescent="0.3">
      <c r="A164" s="31">
        <v>40507</v>
      </c>
      <c r="B164" s="31" t="s">
        <v>10</v>
      </c>
      <c r="C164" s="32"/>
      <c r="D164" s="32"/>
      <c r="E164" s="32"/>
      <c r="F164" s="32">
        <v>0</v>
      </c>
      <c r="G164" s="32">
        <v>10000</v>
      </c>
      <c r="H164" s="32">
        <f t="shared" si="39"/>
        <v>10000</v>
      </c>
    </row>
    <row r="165" spans="1:10" x14ac:dyDescent="0.3">
      <c r="A165" s="31">
        <v>40508</v>
      </c>
      <c r="B165" s="31" t="s">
        <v>166</v>
      </c>
      <c r="C165" s="32"/>
      <c r="D165" s="32"/>
      <c r="E165" s="32"/>
      <c r="F165" s="32">
        <v>2000</v>
      </c>
      <c r="G165" s="32">
        <v>1000</v>
      </c>
      <c r="H165" s="32">
        <f t="shared" si="39"/>
        <v>-1000</v>
      </c>
    </row>
    <row r="166" spans="1:10" x14ac:dyDescent="0.3">
      <c r="A166" s="29" t="s">
        <v>805</v>
      </c>
      <c r="B166" s="29" t="s">
        <v>102</v>
      </c>
      <c r="C166" s="30"/>
      <c r="D166" s="30"/>
      <c r="E166" s="30"/>
      <c r="F166" s="30">
        <f>SUM(F167:F169)</f>
        <v>31000</v>
      </c>
      <c r="G166" s="30">
        <f t="shared" ref="G166:H166" si="40">SUM(G167:G169)</f>
        <v>372500</v>
      </c>
      <c r="H166" s="30">
        <f t="shared" si="40"/>
        <v>341500</v>
      </c>
    </row>
    <row r="167" spans="1:10" x14ac:dyDescent="0.3">
      <c r="A167" s="31">
        <v>40601</v>
      </c>
      <c r="B167" s="31" t="s">
        <v>167</v>
      </c>
      <c r="C167" s="32"/>
      <c r="D167" s="32"/>
      <c r="E167" s="32"/>
      <c r="F167" s="32">
        <v>0</v>
      </c>
      <c r="G167" s="32">
        <v>30000</v>
      </c>
      <c r="H167" s="32">
        <f>G167-F167</f>
        <v>30000</v>
      </c>
    </row>
    <row r="168" spans="1:10" x14ac:dyDescent="0.3">
      <c r="A168" s="31">
        <v>40602</v>
      </c>
      <c r="B168" s="31" t="s">
        <v>168</v>
      </c>
      <c r="C168" s="32"/>
      <c r="D168" s="32"/>
      <c r="E168" s="32"/>
      <c r="F168" s="32">
        <v>31000</v>
      </c>
      <c r="G168" s="32">
        <v>22500</v>
      </c>
      <c r="H168" s="32">
        <f t="shared" ref="H168:H169" si="41">G168-F168</f>
        <v>-8500</v>
      </c>
    </row>
    <row r="169" spans="1:10" x14ac:dyDescent="0.3">
      <c r="A169" s="31">
        <v>40603</v>
      </c>
      <c r="B169" s="31" t="s">
        <v>169</v>
      </c>
      <c r="C169" s="32"/>
      <c r="D169" s="32"/>
      <c r="E169" s="32"/>
      <c r="F169" s="32">
        <v>0</v>
      </c>
      <c r="G169" s="32">
        <v>320000</v>
      </c>
      <c r="H169" s="32">
        <f t="shared" si="41"/>
        <v>320000</v>
      </c>
    </row>
  </sheetData>
  <mergeCells count="2">
    <mergeCell ref="C1:E1"/>
    <mergeCell ref="F1:H1"/>
  </mergeCells>
  <pageMargins left="0.19685039370078741" right="0.19685039370078741" top="0.39370078740157483" bottom="0.39370078740157483" header="0.31496062992125984" footer="0.31496062992125984"/>
  <pageSetup paperSize="9" scale="94" orientation="portrait" horizontalDpi="300" verticalDpi="300" r:id="rId1"/>
  <rowBreaks count="1" manualBreakCount="1">
    <brk id="11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C0808-F11A-4590-AFA3-AE153B5D489B}">
  <sheetPr>
    <tabColor rgb="FF00B050"/>
  </sheetPr>
  <dimension ref="A1:AE17"/>
  <sheetViews>
    <sheetView zoomScaleNormal="100" workbookViewId="0">
      <selection activeCell="D5" sqref="D5"/>
    </sheetView>
  </sheetViews>
  <sheetFormatPr defaultColWidth="9.109375"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9.5546875" style="71" customWidth="1"/>
    <col min="5" max="12" width="5.5546875" style="58" customWidth="1"/>
    <col min="13" max="13" width="33.6640625" style="71" customWidth="1"/>
    <col min="14" max="14" width="18" style="71" bestFit="1" customWidth="1"/>
    <col min="15" max="15" width="9.109375" style="71"/>
    <col min="16" max="23" width="16.88671875" style="72" hidden="1" customWidth="1"/>
    <col min="24" max="31" width="16.88671875" style="72" customWidth="1"/>
    <col min="32" max="16384" width="9.109375" style="71"/>
  </cols>
  <sheetData>
    <row r="1" spans="1:31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31" ht="26.4" thickBot="1" x14ac:dyDescent="0.35">
      <c r="A2" s="118" t="s">
        <v>182</v>
      </c>
      <c r="B2" s="119"/>
      <c r="C2" s="119"/>
      <c r="D2" s="119"/>
      <c r="E2" s="119"/>
      <c r="F2" s="120"/>
      <c r="G2" s="119" t="s">
        <v>42</v>
      </c>
      <c r="H2" s="119"/>
      <c r="I2" s="119"/>
      <c r="J2" s="119"/>
      <c r="K2" s="119"/>
      <c r="L2" s="119"/>
      <c r="M2" s="119"/>
      <c r="N2" s="120"/>
    </row>
    <row r="3" spans="1:31" s="69" customFormat="1" x14ac:dyDescent="0.3">
      <c r="E3" s="121" t="s">
        <v>183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2025</v>
      </c>
      <c r="F4" s="38">
        <v>2026</v>
      </c>
      <c r="G4" s="38">
        <v>2027</v>
      </c>
      <c r="H4" s="38">
        <v>2028</v>
      </c>
      <c r="I4" s="38">
        <v>2025</v>
      </c>
      <c r="J4" s="38">
        <v>2026</v>
      </c>
      <c r="K4" s="38">
        <v>2027</v>
      </c>
      <c r="L4" s="38">
        <v>2028</v>
      </c>
      <c r="M4" s="70"/>
      <c r="N4" s="70" t="s">
        <v>188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ht="43.2" x14ac:dyDescent="0.3">
      <c r="A5" s="50" t="s">
        <v>197</v>
      </c>
      <c r="B5" s="50"/>
      <c r="C5" s="50"/>
      <c r="D5" s="51" t="s">
        <v>198</v>
      </c>
      <c r="E5" s="17" t="s">
        <v>27</v>
      </c>
      <c r="F5" s="43">
        <v>0.7</v>
      </c>
      <c r="G5" s="17" t="s">
        <v>27</v>
      </c>
      <c r="H5" s="43">
        <v>0.8</v>
      </c>
      <c r="I5" s="44"/>
      <c r="J5" s="44"/>
      <c r="K5" s="38"/>
      <c r="L5" s="44"/>
      <c r="M5" s="50" t="s">
        <v>199</v>
      </c>
      <c r="N5" s="19" t="s">
        <v>806</v>
      </c>
      <c r="O5" s="19" t="s">
        <v>781</v>
      </c>
      <c r="P5" s="75"/>
      <c r="Q5" s="75"/>
      <c r="R5" s="75"/>
      <c r="S5" s="75"/>
      <c r="T5" s="75"/>
      <c r="U5" s="75"/>
      <c r="V5" s="75"/>
      <c r="W5" s="75"/>
      <c r="X5" s="75">
        <f t="shared" ref="X5:AE5" si="0">SUM(X7:X17)</f>
        <v>7750</v>
      </c>
      <c r="Y5" s="75">
        <f t="shared" si="0"/>
        <v>6000</v>
      </c>
      <c r="Z5" s="75">
        <f t="shared" si="0"/>
        <v>7800</v>
      </c>
      <c r="AA5" s="75">
        <f t="shared" si="0"/>
        <v>6000</v>
      </c>
      <c r="AB5" s="75">
        <f t="shared" si="0"/>
        <v>7950</v>
      </c>
      <c r="AC5" s="75">
        <f t="shared" si="0"/>
        <v>6000</v>
      </c>
      <c r="AD5" s="75">
        <f t="shared" si="0"/>
        <v>8050</v>
      </c>
      <c r="AE5" s="75">
        <f t="shared" si="0"/>
        <v>6000</v>
      </c>
    </row>
    <row r="6" spans="1:31" s="77" customFormat="1" ht="43.2" x14ac:dyDescent="0.3">
      <c r="A6" s="52"/>
      <c r="B6" s="53" t="s">
        <v>200</v>
      </c>
      <c r="C6" s="53"/>
      <c r="D6" s="54" t="s">
        <v>201</v>
      </c>
      <c r="E6" s="17" t="s">
        <v>27</v>
      </c>
      <c r="F6" s="43">
        <v>0.65</v>
      </c>
      <c r="G6" s="17" t="s">
        <v>27</v>
      </c>
      <c r="H6" s="43">
        <v>0.75</v>
      </c>
      <c r="I6" s="39"/>
      <c r="J6" s="39"/>
      <c r="K6" s="39"/>
      <c r="L6" s="39"/>
      <c r="M6" s="54" t="s">
        <v>202</v>
      </c>
      <c r="N6" s="70" t="s">
        <v>806</v>
      </c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x14ac:dyDescent="0.3">
      <c r="A7" s="52"/>
      <c r="B7" s="52"/>
      <c r="C7" s="52" t="s">
        <v>203</v>
      </c>
      <c r="D7" s="52" t="s">
        <v>204</v>
      </c>
      <c r="E7" s="17" t="s">
        <v>25</v>
      </c>
      <c r="F7" s="17" t="s">
        <v>25</v>
      </c>
      <c r="G7" s="17" t="s">
        <v>25</v>
      </c>
      <c r="H7" s="17" t="s">
        <v>25</v>
      </c>
      <c r="I7" s="38"/>
      <c r="J7" s="38"/>
      <c r="K7" s="38"/>
      <c r="L7" s="38"/>
      <c r="M7" s="52" t="s">
        <v>205</v>
      </c>
      <c r="N7" s="70" t="s">
        <v>806</v>
      </c>
      <c r="O7" s="70">
        <v>10101</v>
      </c>
      <c r="P7" s="73"/>
      <c r="Q7" s="73"/>
      <c r="R7" s="73"/>
      <c r="S7" s="73"/>
      <c r="T7" s="73"/>
      <c r="U7" s="73"/>
      <c r="V7" s="73"/>
      <c r="W7" s="73"/>
      <c r="X7" s="73">
        <f>'Boekhouding 2025'!F6</f>
        <v>2500</v>
      </c>
      <c r="Y7" s="73">
        <f>'Boekhouding 2025'!G6</f>
        <v>0</v>
      </c>
      <c r="Z7" s="73">
        <f>'Boekhouding 2026'!F6</f>
        <v>2550</v>
      </c>
      <c r="AA7" s="73">
        <f>'Boekhouding 2026'!G6</f>
        <v>0</v>
      </c>
      <c r="AB7" s="73">
        <f>'Boekhouding 2027'!F6</f>
        <v>2700</v>
      </c>
      <c r="AC7" s="73">
        <f>'Boekhouding 2027'!G6</f>
        <v>0</v>
      </c>
      <c r="AD7" s="73">
        <f>'Boekhouding 2028'!F6</f>
        <v>2800</v>
      </c>
      <c r="AE7" s="73">
        <f>'Boekhouding 2028'!G6</f>
        <v>0</v>
      </c>
    </row>
    <row r="8" spans="1:31" x14ac:dyDescent="0.3">
      <c r="A8" s="52"/>
      <c r="B8" s="52"/>
      <c r="C8" s="52" t="s">
        <v>206</v>
      </c>
      <c r="D8" s="52" t="s">
        <v>207</v>
      </c>
      <c r="E8" s="17" t="s">
        <v>25</v>
      </c>
      <c r="F8" s="17" t="s">
        <v>25</v>
      </c>
      <c r="G8" s="17" t="s">
        <v>25</v>
      </c>
      <c r="H8" s="17" t="s">
        <v>25</v>
      </c>
      <c r="I8" s="38"/>
      <c r="J8" s="38"/>
      <c r="K8" s="38"/>
      <c r="L8" s="38"/>
      <c r="M8" s="52" t="s">
        <v>208</v>
      </c>
      <c r="N8" s="70" t="s">
        <v>806</v>
      </c>
      <c r="O8" s="70">
        <v>10102</v>
      </c>
      <c r="P8" s="73"/>
      <c r="Q8" s="73"/>
      <c r="R8" s="73"/>
      <c r="S8" s="73"/>
      <c r="T8" s="73"/>
      <c r="U8" s="73"/>
      <c r="V8" s="73"/>
      <c r="W8" s="73"/>
      <c r="X8" s="73">
        <f>'Boekhouding 2025'!F7</f>
        <v>0</v>
      </c>
      <c r="Y8" s="73">
        <f>'Boekhouding 2025'!G7</f>
        <v>6000</v>
      </c>
      <c r="Z8" s="73">
        <f>'Boekhouding 2026'!F7</f>
        <v>0</v>
      </c>
      <c r="AA8" s="73">
        <f>'Boekhouding 2026'!G7</f>
        <v>6000</v>
      </c>
      <c r="AB8" s="73">
        <f>'Boekhouding 2027'!F7</f>
        <v>0</v>
      </c>
      <c r="AC8" s="73">
        <f>'Boekhouding 2027'!G7</f>
        <v>6000</v>
      </c>
      <c r="AD8" s="73">
        <f>'Boekhouding 2028'!F7</f>
        <v>0</v>
      </c>
      <c r="AE8" s="73">
        <f>'Boekhouding 2028'!G7</f>
        <v>6000</v>
      </c>
    </row>
    <row r="9" spans="1:31" x14ac:dyDescent="0.3">
      <c r="A9" s="52"/>
      <c r="B9" s="52"/>
      <c r="C9" s="52" t="s">
        <v>209</v>
      </c>
      <c r="D9" s="52" t="s">
        <v>210</v>
      </c>
      <c r="E9" s="17" t="s">
        <v>25</v>
      </c>
      <c r="F9" s="17" t="s">
        <v>25</v>
      </c>
      <c r="G9" s="17" t="s">
        <v>25</v>
      </c>
      <c r="H9" s="17" t="s">
        <v>25</v>
      </c>
      <c r="I9" s="38"/>
      <c r="J9" s="38"/>
      <c r="K9" s="38"/>
      <c r="L9" s="38"/>
      <c r="M9" s="52" t="s">
        <v>211</v>
      </c>
      <c r="N9" s="70" t="s">
        <v>806</v>
      </c>
      <c r="O9" s="70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</row>
    <row r="10" spans="1:31" ht="57.6" x14ac:dyDescent="0.3">
      <c r="A10" s="53"/>
      <c r="B10" s="53" t="s">
        <v>212</v>
      </c>
      <c r="C10" s="53"/>
      <c r="D10" s="54" t="s">
        <v>213</v>
      </c>
      <c r="E10" s="43">
        <v>0.05</v>
      </c>
      <c r="F10" s="43">
        <v>0.1</v>
      </c>
      <c r="G10" s="43">
        <v>0.15</v>
      </c>
      <c r="H10" s="43">
        <v>0.25</v>
      </c>
      <c r="I10" s="38"/>
      <c r="J10" s="45"/>
      <c r="K10" s="38"/>
      <c r="L10" s="38"/>
      <c r="M10" s="52" t="s">
        <v>214</v>
      </c>
      <c r="N10" s="70" t="s">
        <v>806</v>
      </c>
      <c r="O10" s="70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</row>
    <row r="11" spans="1:31" ht="28.8" x14ac:dyDescent="0.3">
      <c r="A11" s="52"/>
      <c r="B11" s="52"/>
      <c r="C11" s="52" t="s">
        <v>215</v>
      </c>
      <c r="D11" s="56" t="s">
        <v>216</v>
      </c>
      <c r="E11" s="17" t="s">
        <v>25</v>
      </c>
      <c r="F11" s="17" t="s">
        <v>25</v>
      </c>
      <c r="G11" s="17" t="s">
        <v>25</v>
      </c>
      <c r="H11" s="17" t="s">
        <v>25</v>
      </c>
      <c r="I11" s="46"/>
      <c r="J11" s="46"/>
      <c r="K11" s="47"/>
      <c r="L11" s="38"/>
      <c r="M11" s="57" t="s">
        <v>217</v>
      </c>
      <c r="N11" s="70" t="s">
        <v>806</v>
      </c>
      <c r="O11" s="70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31" ht="28.8" x14ac:dyDescent="0.3">
      <c r="A12" s="52"/>
      <c r="B12" s="52"/>
      <c r="C12" s="52" t="s">
        <v>218</v>
      </c>
      <c r="D12" s="55" t="s">
        <v>219</v>
      </c>
      <c r="E12" s="17" t="s">
        <v>25</v>
      </c>
      <c r="F12" s="17" t="s">
        <v>25</v>
      </c>
      <c r="G12" s="17" t="s">
        <v>25</v>
      </c>
      <c r="H12" s="17" t="s">
        <v>25</v>
      </c>
      <c r="I12" s="38"/>
      <c r="J12" s="38"/>
      <c r="K12" s="38"/>
      <c r="L12" s="38"/>
      <c r="M12" s="55" t="s">
        <v>220</v>
      </c>
      <c r="N12" s="70" t="s">
        <v>806</v>
      </c>
      <c r="O12" s="70">
        <v>10103</v>
      </c>
      <c r="P12" s="73"/>
      <c r="Q12" s="73"/>
      <c r="R12" s="73"/>
      <c r="S12" s="73"/>
      <c r="T12" s="73"/>
      <c r="U12" s="73"/>
      <c r="V12" s="73"/>
      <c r="W12" s="73"/>
      <c r="X12" s="73">
        <f>'Boekhouding 2025'!F8</f>
        <v>2000</v>
      </c>
      <c r="Y12" s="73">
        <f>'Boekhouding 2025'!G8</f>
        <v>0</v>
      </c>
      <c r="Z12" s="73">
        <f>'Boekhouding 2026'!F8</f>
        <v>2000</v>
      </c>
      <c r="AA12" s="73">
        <f>'Boekhouding 2026'!G8</f>
        <v>0</v>
      </c>
      <c r="AB12" s="73">
        <f>'Boekhouding 2027'!F8</f>
        <v>2000</v>
      </c>
      <c r="AC12" s="73">
        <f>'Boekhouding 2027'!G8</f>
        <v>0</v>
      </c>
      <c r="AD12" s="73">
        <f>'Boekhouding 2028'!F8</f>
        <v>2000</v>
      </c>
      <c r="AE12" s="73">
        <f>'Boekhouding 2028'!G8</f>
        <v>0</v>
      </c>
    </row>
    <row r="13" spans="1:31" x14ac:dyDescent="0.3">
      <c r="A13" s="52"/>
      <c r="B13" s="52"/>
      <c r="C13" s="52" t="s">
        <v>221</v>
      </c>
      <c r="D13" s="52" t="s">
        <v>222</v>
      </c>
      <c r="E13" s="17" t="s">
        <v>25</v>
      </c>
      <c r="F13" s="17" t="s">
        <v>25</v>
      </c>
      <c r="G13" s="17" t="s">
        <v>25</v>
      </c>
      <c r="H13" s="17" t="s">
        <v>25</v>
      </c>
      <c r="I13" s="38"/>
      <c r="J13" s="38"/>
      <c r="K13" s="38"/>
      <c r="L13" s="38"/>
      <c r="M13" s="52" t="s">
        <v>223</v>
      </c>
      <c r="N13" s="70" t="s">
        <v>600</v>
      </c>
      <c r="O13" s="70">
        <v>10104</v>
      </c>
      <c r="P13" s="73"/>
      <c r="Q13" s="73"/>
      <c r="R13" s="73"/>
      <c r="S13" s="73"/>
      <c r="T13" s="73"/>
      <c r="U13" s="73"/>
      <c r="V13" s="73"/>
      <c r="W13" s="73"/>
      <c r="X13" s="73">
        <f>'Boekhouding 2025'!F9</f>
        <v>1750</v>
      </c>
      <c r="Y13" s="73">
        <f>'Boekhouding 2025'!G9</f>
        <v>0</v>
      </c>
      <c r="Z13" s="73">
        <f>'Boekhouding 2026'!F9</f>
        <v>1750</v>
      </c>
      <c r="AA13" s="73">
        <f>'Boekhouding 2026'!G9</f>
        <v>0</v>
      </c>
      <c r="AB13" s="73">
        <f>'Boekhouding 2027'!F9</f>
        <v>1750</v>
      </c>
      <c r="AC13" s="73">
        <f>'Boekhouding 2027'!G9</f>
        <v>0</v>
      </c>
      <c r="AD13" s="73">
        <f>'Boekhouding 2028'!F9</f>
        <v>1750</v>
      </c>
      <c r="AE13" s="73">
        <f>'Boekhouding 2028'!G9</f>
        <v>0</v>
      </c>
    </row>
    <row r="14" spans="1:31" x14ac:dyDescent="0.3">
      <c r="A14" s="52"/>
      <c r="B14" s="52"/>
      <c r="C14" s="52" t="s">
        <v>224</v>
      </c>
      <c r="D14" s="52" t="s">
        <v>225</v>
      </c>
      <c r="E14" s="17" t="s">
        <v>25</v>
      </c>
      <c r="F14" s="17" t="s">
        <v>25</v>
      </c>
      <c r="G14" s="17" t="s">
        <v>25</v>
      </c>
      <c r="H14" s="17" t="s">
        <v>25</v>
      </c>
      <c r="I14" s="38"/>
      <c r="J14" s="38"/>
      <c r="K14" s="38"/>
      <c r="L14" s="38"/>
      <c r="M14" s="52" t="s">
        <v>226</v>
      </c>
      <c r="N14" s="70" t="s">
        <v>600</v>
      </c>
      <c r="O14" s="70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31" ht="43.2" x14ac:dyDescent="0.3">
      <c r="A15" s="53"/>
      <c r="B15" s="53" t="s">
        <v>227</v>
      </c>
      <c r="C15" s="53"/>
      <c r="D15" s="54" t="s">
        <v>228</v>
      </c>
      <c r="E15" s="42" t="s">
        <v>229</v>
      </c>
      <c r="F15" s="42" t="s">
        <v>230</v>
      </c>
      <c r="G15" s="42" t="s">
        <v>231</v>
      </c>
      <c r="H15" s="42" t="s">
        <v>232</v>
      </c>
      <c r="I15" s="38"/>
      <c r="J15" s="38"/>
      <c r="K15" s="38"/>
      <c r="L15" s="38"/>
      <c r="M15" s="52" t="s">
        <v>233</v>
      </c>
      <c r="N15" s="70" t="s">
        <v>600</v>
      </c>
      <c r="O15" s="70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spans="1:31" x14ac:dyDescent="0.3">
      <c r="A16" s="52"/>
      <c r="B16" s="52"/>
      <c r="C16" s="52" t="s">
        <v>234</v>
      </c>
      <c r="D16" s="52" t="s">
        <v>235</v>
      </c>
      <c r="E16" s="17" t="s">
        <v>25</v>
      </c>
      <c r="F16" s="17" t="s">
        <v>25</v>
      </c>
      <c r="G16" s="17" t="s">
        <v>25</v>
      </c>
      <c r="H16" s="17" t="s">
        <v>25</v>
      </c>
      <c r="I16" s="48"/>
      <c r="J16" s="48"/>
      <c r="K16" s="38"/>
      <c r="L16" s="38"/>
      <c r="M16" s="52" t="s">
        <v>236</v>
      </c>
      <c r="N16" s="70" t="s">
        <v>600</v>
      </c>
      <c r="O16" s="70">
        <v>10105</v>
      </c>
      <c r="P16" s="81"/>
      <c r="Q16" s="81"/>
      <c r="R16" s="81"/>
      <c r="S16" s="81"/>
      <c r="T16" s="81"/>
      <c r="U16" s="81"/>
      <c r="V16" s="81"/>
      <c r="W16" s="81"/>
      <c r="X16" s="73">
        <f>'Boekhouding 2025'!F10</f>
        <v>500</v>
      </c>
      <c r="Y16" s="73">
        <f>'Boekhouding 2025'!G10</f>
        <v>0</v>
      </c>
      <c r="Z16" s="73">
        <f>'Boekhouding 2026'!F10</f>
        <v>500</v>
      </c>
      <c r="AA16" s="73">
        <f>'Boekhouding 2026'!G10</f>
        <v>0</v>
      </c>
      <c r="AB16" s="73">
        <f>'Boekhouding 2027'!F10</f>
        <v>500</v>
      </c>
      <c r="AC16" s="73">
        <f>'Boekhouding 2027'!G10</f>
        <v>0</v>
      </c>
      <c r="AD16" s="73">
        <f>'Boekhouding 2028'!F10</f>
        <v>500</v>
      </c>
      <c r="AE16" s="73">
        <f>'Boekhouding 2028'!G10</f>
        <v>0</v>
      </c>
    </row>
    <row r="17" spans="1:31" s="77" customFormat="1" x14ac:dyDescent="0.3">
      <c r="A17" s="52"/>
      <c r="B17" s="52"/>
      <c r="C17" s="52" t="s">
        <v>237</v>
      </c>
      <c r="D17" s="52" t="s">
        <v>238</v>
      </c>
      <c r="E17" s="17" t="s">
        <v>25</v>
      </c>
      <c r="F17" s="17" t="s">
        <v>25</v>
      </c>
      <c r="G17" s="17" t="s">
        <v>25</v>
      </c>
      <c r="H17" s="17" t="s">
        <v>25</v>
      </c>
      <c r="I17" s="49"/>
      <c r="J17" s="40"/>
      <c r="K17" s="40"/>
      <c r="L17" s="39"/>
      <c r="M17" s="55" t="s">
        <v>236</v>
      </c>
      <c r="N17" s="70" t="s">
        <v>600</v>
      </c>
      <c r="O17" s="70">
        <v>10106</v>
      </c>
      <c r="P17" s="76"/>
      <c r="Q17" s="76"/>
      <c r="R17" s="76"/>
      <c r="S17" s="76"/>
      <c r="T17" s="76"/>
      <c r="U17" s="76"/>
      <c r="V17" s="76"/>
      <c r="W17" s="76"/>
      <c r="X17" s="73">
        <f>'Boekhouding 2025'!F11</f>
        <v>1000</v>
      </c>
      <c r="Y17" s="73">
        <f>'Boekhouding 2025'!G11</f>
        <v>0</v>
      </c>
      <c r="Z17" s="73">
        <f>'Boekhouding 2026'!F11</f>
        <v>1000</v>
      </c>
      <c r="AA17" s="73">
        <f>'Boekhouding 2026'!G11</f>
        <v>0</v>
      </c>
      <c r="AB17" s="73">
        <f>'Boekhouding 2027'!F11</f>
        <v>1000</v>
      </c>
      <c r="AC17" s="73">
        <f>'Boekhouding 2027'!G11</f>
        <v>0</v>
      </c>
      <c r="AD17" s="73">
        <f>'Boekhouding 2028'!F11</f>
        <v>1000</v>
      </c>
      <c r="AE17" s="73">
        <f>'Boekhouding 2028'!G11</f>
        <v>0</v>
      </c>
    </row>
  </sheetData>
  <mergeCells count="7">
    <mergeCell ref="X3:AE3"/>
    <mergeCell ref="A1:N1"/>
    <mergeCell ref="A2:F2"/>
    <mergeCell ref="G2:N2"/>
    <mergeCell ref="E3:H3"/>
    <mergeCell ref="I3:L3"/>
    <mergeCell ref="P3:W3"/>
  </mergeCells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C02A-6D0C-4609-AD5D-1517DEA81E2F}">
  <sheetPr>
    <tabColor rgb="FF00B050"/>
  </sheetPr>
  <dimension ref="A1:AE17"/>
  <sheetViews>
    <sheetView zoomScaleNormal="100" workbookViewId="0">
      <selection activeCell="E5" sqref="E5:H5"/>
    </sheetView>
  </sheetViews>
  <sheetFormatPr defaultColWidth="9.109375"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52.33203125" style="71" bestFit="1" customWidth="1"/>
    <col min="5" max="12" width="5.5546875" style="58" customWidth="1"/>
    <col min="13" max="13" width="33.6640625" style="71" customWidth="1"/>
    <col min="14" max="14" width="18" style="71" bestFit="1" customWidth="1"/>
    <col min="15" max="15" width="9.109375" style="71"/>
    <col min="16" max="23" width="16.88671875" style="72" hidden="1" customWidth="1"/>
    <col min="24" max="31" width="16.88671875" style="72" customWidth="1"/>
    <col min="32" max="16384" width="9.109375" style="71"/>
  </cols>
  <sheetData>
    <row r="1" spans="1:31" ht="25.8" x14ac:dyDescent="0.3">
      <c r="A1" s="123" t="s">
        <v>181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5"/>
    </row>
    <row r="2" spans="1:31" ht="25.8" x14ac:dyDescent="0.3">
      <c r="A2" s="126" t="s">
        <v>182</v>
      </c>
      <c r="B2" s="127"/>
      <c r="C2" s="127"/>
      <c r="D2" s="127"/>
      <c r="E2" s="127"/>
      <c r="F2" s="128"/>
      <c r="G2" s="127" t="s">
        <v>9</v>
      </c>
      <c r="H2" s="127"/>
      <c r="I2" s="127"/>
      <c r="J2" s="127"/>
      <c r="K2" s="127"/>
      <c r="L2" s="127"/>
      <c r="M2" s="127"/>
      <c r="N2" s="128"/>
    </row>
    <row r="3" spans="1:31" s="69" customFormat="1" x14ac:dyDescent="0.3">
      <c r="E3" s="121" t="s">
        <v>183</v>
      </c>
      <c r="F3" s="121"/>
      <c r="G3" s="121"/>
      <c r="H3" s="121"/>
      <c r="I3" s="129" t="s">
        <v>184</v>
      </c>
      <c r="J3" s="129"/>
      <c r="K3" s="129"/>
      <c r="L3" s="129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2025</v>
      </c>
      <c r="F4" s="38">
        <v>2026</v>
      </c>
      <c r="G4" s="38">
        <v>2027</v>
      </c>
      <c r="H4" s="38">
        <v>2028</v>
      </c>
      <c r="I4" s="38">
        <v>2025</v>
      </c>
      <c r="J4" s="38">
        <v>2026</v>
      </c>
      <c r="K4" s="38">
        <v>2027</v>
      </c>
      <c r="L4" s="38">
        <v>2028</v>
      </c>
      <c r="M4" s="70"/>
      <c r="N4" s="70" t="s">
        <v>239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ht="28.8" x14ac:dyDescent="0.3">
      <c r="A5" s="19" t="s">
        <v>240</v>
      </c>
      <c r="B5" s="19"/>
      <c r="C5" s="19"/>
      <c r="D5" s="74" t="s">
        <v>241</v>
      </c>
      <c r="E5" s="42" t="s">
        <v>749</v>
      </c>
      <c r="F5" s="42" t="s">
        <v>750</v>
      </c>
      <c r="G5" s="42" t="s">
        <v>751</v>
      </c>
      <c r="H5" s="42" t="s">
        <v>752</v>
      </c>
      <c r="I5" s="44"/>
      <c r="J5" s="44"/>
      <c r="K5" s="38"/>
      <c r="L5" s="44"/>
      <c r="M5" s="19" t="s">
        <v>242</v>
      </c>
      <c r="N5" s="19" t="s">
        <v>807</v>
      </c>
      <c r="O5" s="19" t="s">
        <v>782</v>
      </c>
      <c r="P5" s="75"/>
      <c r="Q5" s="75"/>
      <c r="R5" s="75"/>
      <c r="S5" s="75"/>
      <c r="T5" s="75"/>
      <c r="U5" s="75"/>
      <c r="V5" s="75"/>
      <c r="W5" s="75"/>
      <c r="X5" s="75">
        <f t="shared" ref="X5:AE5" si="0">SUM(X6:X17)</f>
        <v>2000</v>
      </c>
      <c r="Y5" s="75">
        <f t="shared" si="0"/>
        <v>0</v>
      </c>
      <c r="Z5" s="75">
        <f t="shared" si="0"/>
        <v>2000</v>
      </c>
      <c r="AA5" s="75">
        <f t="shared" si="0"/>
        <v>0</v>
      </c>
      <c r="AB5" s="75">
        <f t="shared" si="0"/>
        <v>1500</v>
      </c>
      <c r="AC5" s="75">
        <f t="shared" si="0"/>
        <v>0</v>
      </c>
      <c r="AD5" s="75">
        <f t="shared" si="0"/>
        <v>2000</v>
      </c>
      <c r="AE5" s="75">
        <f t="shared" si="0"/>
        <v>0</v>
      </c>
    </row>
    <row r="6" spans="1:31" s="77" customFormat="1" ht="28.8" x14ac:dyDescent="0.3">
      <c r="A6" s="70"/>
      <c r="B6" s="68" t="s">
        <v>243</v>
      </c>
      <c r="C6" s="68"/>
      <c r="D6" s="68" t="s">
        <v>745</v>
      </c>
      <c r="E6" s="17" t="s">
        <v>21</v>
      </c>
      <c r="F6" s="17" t="s">
        <v>21</v>
      </c>
      <c r="G6" s="17" t="s">
        <v>21</v>
      </c>
      <c r="H6" s="17" t="s">
        <v>21</v>
      </c>
      <c r="I6" s="39"/>
      <c r="J6" s="39"/>
      <c r="K6" s="39"/>
      <c r="L6" s="39"/>
      <c r="M6" s="37" t="s">
        <v>244</v>
      </c>
      <c r="N6" s="70" t="s">
        <v>807</v>
      </c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x14ac:dyDescent="0.3">
      <c r="A7" s="70"/>
      <c r="B7" s="70"/>
      <c r="C7" s="70" t="s">
        <v>245</v>
      </c>
      <c r="D7" s="70" t="s">
        <v>246</v>
      </c>
      <c r="E7" s="17" t="s">
        <v>247</v>
      </c>
      <c r="F7" s="17" t="s">
        <v>27</v>
      </c>
      <c r="G7" s="17" t="s">
        <v>247</v>
      </c>
      <c r="H7" s="17" t="s">
        <v>27</v>
      </c>
      <c r="I7" s="38"/>
      <c r="J7" s="38"/>
      <c r="K7" s="38"/>
      <c r="L7" s="38"/>
      <c r="M7" s="70" t="s">
        <v>248</v>
      </c>
      <c r="N7" s="70" t="s">
        <v>807</v>
      </c>
      <c r="O7" s="70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</row>
    <row r="8" spans="1:31" x14ac:dyDescent="0.3">
      <c r="A8" s="70"/>
      <c r="B8" s="70"/>
      <c r="C8" s="70" t="s">
        <v>249</v>
      </c>
      <c r="D8" s="70" t="s">
        <v>250</v>
      </c>
      <c r="E8" s="17" t="s">
        <v>251</v>
      </c>
      <c r="F8" s="17" t="s">
        <v>27</v>
      </c>
      <c r="G8" s="17" t="s">
        <v>251</v>
      </c>
      <c r="H8" s="17" t="s">
        <v>27</v>
      </c>
      <c r="I8" s="38"/>
      <c r="J8" s="38"/>
      <c r="K8" s="38"/>
      <c r="L8" s="38"/>
      <c r="M8" s="70" t="s">
        <v>252</v>
      </c>
      <c r="N8" s="70" t="s">
        <v>807</v>
      </c>
      <c r="O8" s="70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</row>
    <row r="9" spans="1:31" x14ac:dyDescent="0.3">
      <c r="A9" s="70"/>
      <c r="B9" s="70"/>
      <c r="C9" s="70" t="s">
        <v>253</v>
      </c>
      <c r="D9" s="70" t="s">
        <v>254</v>
      </c>
      <c r="E9" s="17" t="s">
        <v>255</v>
      </c>
      <c r="F9" s="17" t="s">
        <v>255</v>
      </c>
      <c r="G9" s="17" t="s">
        <v>255</v>
      </c>
      <c r="H9" s="17" t="s">
        <v>255</v>
      </c>
      <c r="I9" s="78"/>
      <c r="J9" s="79"/>
      <c r="K9" s="46"/>
      <c r="L9" s="38"/>
      <c r="M9" s="70" t="s">
        <v>252</v>
      </c>
      <c r="N9" s="70" t="s">
        <v>807</v>
      </c>
      <c r="O9" s="70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</row>
    <row r="10" spans="1:31" ht="28.8" x14ac:dyDescent="0.3">
      <c r="A10" s="68"/>
      <c r="B10" s="68" t="s">
        <v>256</v>
      </c>
      <c r="C10" s="68"/>
      <c r="D10" s="37" t="s">
        <v>744</v>
      </c>
      <c r="E10" s="43">
        <v>0.6</v>
      </c>
      <c r="F10" s="43">
        <v>0.65</v>
      </c>
      <c r="G10" s="43">
        <v>0.7</v>
      </c>
      <c r="H10" s="43">
        <v>0.8</v>
      </c>
      <c r="I10" s="38"/>
      <c r="J10" s="45"/>
      <c r="K10" s="38"/>
      <c r="L10" s="38"/>
      <c r="M10" s="68" t="s">
        <v>257</v>
      </c>
      <c r="N10" s="70" t="s">
        <v>807</v>
      </c>
      <c r="O10" s="70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</row>
    <row r="11" spans="1:31" s="77" customFormat="1" x14ac:dyDescent="0.3">
      <c r="A11" s="70"/>
      <c r="B11" s="70"/>
      <c r="C11" s="70" t="s">
        <v>258</v>
      </c>
      <c r="D11" s="70" t="s">
        <v>259</v>
      </c>
      <c r="E11" s="17" t="s">
        <v>260</v>
      </c>
      <c r="F11" s="17" t="s">
        <v>260</v>
      </c>
      <c r="G11" s="17" t="s">
        <v>260</v>
      </c>
      <c r="H11" s="17" t="s">
        <v>260</v>
      </c>
      <c r="I11" s="39"/>
      <c r="J11" s="39"/>
      <c r="K11" s="39"/>
      <c r="L11" s="39"/>
      <c r="M11" s="70" t="s">
        <v>261</v>
      </c>
      <c r="N11" s="70" t="s">
        <v>807</v>
      </c>
      <c r="O11" s="70">
        <v>10201</v>
      </c>
      <c r="P11" s="76"/>
      <c r="Q11" s="76"/>
      <c r="R11" s="76"/>
      <c r="S11" s="76"/>
      <c r="T11" s="76"/>
      <c r="U11" s="76"/>
      <c r="V11" s="76"/>
      <c r="W11" s="76"/>
      <c r="X11" s="76">
        <f>'Boekhouding 2025'!F13</f>
        <v>500</v>
      </c>
      <c r="Y11" s="76">
        <f>'Boekhouding 2025'!G13</f>
        <v>0</v>
      </c>
      <c r="Z11" s="76">
        <f>'Boekhouding 2026'!F13</f>
        <v>250</v>
      </c>
      <c r="AA11" s="76">
        <f>'Boekhouding 2026'!G13</f>
        <v>0</v>
      </c>
      <c r="AB11" s="76">
        <f>'Boekhouding 2027'!F13</f>
        <v>250</v>
      </c>
      <c r="AC11" s="76">
        <f>'Boekhouding 2027'!G13</f>
        <v>0</v>
      </c>
      <c r="AD11" s="76">
        <f>'Boekhouding 2028'!F13</f>
        <v>250</v>
      </c>
      <c r="AE11" s="76">
        <f>'Boekhouding 2028'!G13</f>
        <v>0</v>
      </c>
    </row>
    <row r="12" spans="1:31" x14ac:dyDescent="0.3">
      <c r="A12" s="70"/>
      <c r="B12" s="70"/>
      <c r="C12" s="70" t="s">
        <v>262</v>
      </c>
      <c r="D12" s="70" t="s">
        <v>263</v>
      </c>
      <c r="E12" s="17" t="s">
        <v>27</v>
      </c>
      <c r="F12" s="17" t="s">
        <v>264</v>
      </c>
      <c r="G12" s="17" t="s">
        <v>27</v>
      </c>
      <c r="H12" s="17" t="s">
        <v>264</v>
      </c>
      <c r="I12" s="46"/>
      <c r="J12" s="46"/>
      <c r="K12" s="47"/>
      <c r="L12" s="38"/>
      <c r="M12" s="41" t="s">
        <v>261</v>
      </c>
      <c r="N12" s="70" t="s">
        <v>807</v>
      </c>
      <c r="O12" s="70">
        <v>10202</v>
      </c>
      <c r="P12" s="73"/>
      <c r="Q12" s="73"/>
      <c r="R12" s="73"/>
      <c r="S12" s="73"/>
      <c r="T12" s="73"/>
      <c r="U12" s="73"/>
      <c r="V12" s="73"/>
      <c r="W12" s="73"/>
      <c r="X12" s="76">
        <f>'Boekhouding 2025'!F14</f>
        <v>0</v>
      </c>
      <c r="Y12" s="76">
        <f>'Boekhouding 2025'!G14</f>
        <v>0</v>
      </c>
      <c r="Z12" s="76">
        <f>'Boekhouding 2026'!F14</f>
        <v>250</v>
      </c>
      <c r="AA12" s="76">
        <f>'Boekhouding 2026'!G14</f>
        <v>0</v>
      </c>
      <c r="AB12" s="76">
        <f>'Boekhouding 2027'!F14</f>
        <v>0</v>
      </c>
      <c r="AC12" s="76">
        <f>'Boekhouding 2027'!G14</f>
        <v>0</v>
      </c>
      <c r="AD12" s="76">
        <f>'Boekhouding 2028'!F14</f>
        <v>250</v>
      </c>
      <c r="AE12" s="76">
        <f>'Boekhouding 2028'!G14</f>
        <v>0</v>
      </c>
    </row>
    <row r="13" spans="1:31" x14ac:dyDescent="0.3">
      <c r="A13" s="70"/>
      <c r="B13" s="70"/>
      <c r="C13" s="70" t="s">
        <v>265</v>
      </c>
      <c r="D13" s="70" t="s">
        <v>266</v>
      </c>
      <c r="E13" s="17" t="s">
        <v>27</v>
      </c>
      <c r="F13" s="17" t="s">
        <v>23</v>
      </c>
      <c r="G13" s="17" t="s">
        <v>27</v>
      </c>
      <c r="H13" s="17" t="s">
        <v>23</v>
      </c>
      <c r="I13" s="38"/>
      <c r="J13" s="38"/>
      <c r="K13" s="38"/>
      <c r="L13" s="38"/>
      <c r="M13" s="70" t="s">
        <v>261</v>
      </c>
      <c r="N13" s="70" t="s">
        <v>807</v>
      </c>
      <c r="O13" s="70">
        <v>10203</v>
      </c>
      <c r="P13" s="73"/>
      <c r="Q13" s="73"/>
      <c r="R13" s="73"/>
      <c r="S13" s="73"/>
      <c r="T13" s="73"/>
      <c r="U13" s="73"/>
      <c r="V13" s="73"/>
      <c r="W13" s="73"/>
      <c r="X13" s="76">
        <f>'Boekhouding 2025'!F15</f>
        <v>0</v>
      </c>
      <c r="Y13" s="76">
        <f>'Boekhouding 2025'!G15</f>
        <v>0</v>
      </c>
      <c r="Z13" s="76">
        <f>'Boekhouding 2026'!F15</f>
        <v>250</v>
      </c>
      <c r="AA13" s="76">
        <f>'Boekhouding 2026'!G15</f>
        <v>0</v>
      </c>
      <c r="AB13" s="76">
        <f>'Boekhouding 2027'!F15</f>
        <v>0</v>
      </c>
      <c r="AC13" s="76">
        <f>'Boekhouding 2027'!G15</f>
        <v>0</v>
      </c>
      <c r="AD13" s="76">
        <f>'Boekhouding 2028'!F15</f>
        <v>250</v>
      </c>
      <c r="AE13" s="76">
        <f>'Boekhouding 2028'!G15</f>
        <v>0</v>
      </c>
    </row>
    <row r="14" spans="1:31" x14ac:dyDescent="0.3">
      <c r="A14" s="70"/>
      <c r="B14" s="70"/>
      <c r="C14" s="70" t="s">
        <v>267</v>
      </c>
      <c r="D14" s="70" t="s">
        <v>268</v>
      </c>
      <c r="E14" s="17" t="s">
        <v>255</v>
      </c>
      <c r="F14" s="17" t="s">
        <v>255</v>
      </c>
      <c r="G14" s="17" t="s">
        <v>255</v>
      </c>
      <c r="H14" s="17" t="s">
        <v>255</v>
      </c>
      <c r="I14" s="38"/>
      <c r="J14" s="38"/>
      <c r="K14" s="38"/>
      <c r="L14" s="38"/>
      <c r="M14" s="70" t="s">
        <v>261</v>
      </c>
      <c r="N14" s="70" t="s">
        <v>807</v>
      </c>
      <c r="O14" s="70">
        <v>10204</v>
      </c>
      <c r="P14" s="73"/>
      <c r="Q14" s="73"/>
      <c r="R14" s="73"/>
      <c r="S14" s="73"/>
      <c r="T14" s="73"/>
      <c r="U14" s="73"/>
      <c r="V14" s="73"/>
      <c r="W14" s="73"/>
      <c r="X14" s="76">
        <f>'Boekhouding 2025'!F16</f>
        <v>500</v>
      </c>
      <c r="Y14" s="76">
        <f>'Boekhouding 2025'!G16</f>
        <v>0</v>
      </c>
      <c r="Z14" s="76">
        <f>'Boekhouding 2026'!F16</f>
        <v>250</v>
      </c>
      <c r="AA14" s="76">
        <f>'Boekhouding 2026'!G16</f>
        <v>0</v>
      </c>
      <c r="AB14" s="76">
        <f>'Boekhouding 2027'!F16</f>
        <v>250</v>
      </c>
      <c r="AC14" s="76">
        <f>'Boekhouding 2027'!G16</f>
        <v>0</v>
      </c>
      <c r="AD14" s="76">
        <f>'Boekhouding 2028'!F16</f>
        <v>250</v>
      </c>
      <c r="AE14" s="76">
        <f>'Boekhouding 2028'!G16</f>
        <v>0</v>
      </c>
    </row>
    <row r="15" spans="1:31" ht="28.8" x14ac:dyDescent="0.3">
      <c r="A15" s="68"/>
      <c r="B15" s="68" t="s">
        <v>269</v>
      </c>
      <c r="C15" s="68"/>
      <c r="D15" s="37" t="s">
        <v>743</v>
      </c>
      <c r="E15" s="17">
        <v>10</v>
      </c>
      <c r="F15" s="17">
        <v>12</v>
      </c>
      <c r="G15" s="17">
        <v>15</v>
      </c>
      <c r="H15" s="17">
        <v>18</v>
      </c>
      <c r="I15" s="38"/>
      <c r="J15" s="38"/>
      <c r="K15" s="38"/>
      <c r="L15" s="38"/>
      <c r="M15" s="68" t="s">
        <v>270</v>
      </c>
      <c r="N15" s="70" t="s">
        <v>807</v>
      </c>
      <c r="O15" s="70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</row>
    <row r="16" spans="1:31" x14ac:dyDescent="0.3">
      <c r="A16" s="70"/>
      <c r="B16" s="70"/>
      <c r="C16" s="70" t="s">
        <v>271</v>
      </c>
      <c r="D16" s="70" t="s">
        <v>272</v>
      </c>
      <c r="E16" s="17" t="s">
        <v>25</v>
      </c>
      <c r="F16" s="17" t="s">
        <v>25</v>
      </c>
      <c r="G16" s="17" t="s">
        <v>25</v>
      </c>
      <c r="H16" s="17" t="s">
        <v>25</v>
      </c>
      <c r="I16" s="48"/>
      <c r="J16" s="48"/>
      <c r="K16" s="38"/>
      <c r="L16" s="38"/>
      <c r="M16" s="70" t="s">
        <v>273</v>
      </c>
      <c r="N16" s="70" t="s">
        <v>807</v>
      </c>
      <c r="O16" s="80"/>
      <c r="P16" s="81"/>
      <c r="Q16" s="81"/>
      <c r="R16" s="81"/>
      <c r="S16" s="81"/>
      <c r="T16" s="81"/>
      <c r="U16" s="81"/>
      <c r="V16" s="81"/>
      <c r="W16" s="81"/>
      <c r="X16" s="73"/>
      <c r="Y16" s="73"/>
      <c r="Z16" s="73"/>
      <c r="AA16" s="73"/>
      <c r="AB16" s="73"/>
      <c r="AC16" s="73"/>
      <c r="AD16" s="73"/>
      <c r="AE16" s="73"/>
    </row>
    <row r="17" spans="1:31" s="77" customFormat="1" x14ac:dyDescent="0.3">
      <c r="A17" s="70"/>
      <c r="B17" s="70"/>
      <c r="C17" s="70" t="s">
        <v>274</v>
      </c>
      <c r="D17" s="70" t="s">
        <v>275</v>
      </c>
      <c r="E17" s="17" t="s">
        <v>25</v>
      </c>
      <c r="F17" s="17" t="s">
        <v>25</v>
      </c>
      <c r="G17" s="17" t="s">
        <v>25</v>
      </c>
      <c r="H17" s="17" t="s">
        <v>25</v>
      </c>
      <c r="I17" s="49"/>
      <c r="J17" s="40"/>
      <c r="K17" s="40"/>
      <c r="L17" s="39"/>
      <c r="M17" s="41" t="s">
        <v>276</v>
      </c>
      <c r="N17" s="70" t="s">
        <v>807</v>
      </c>
      <c r="O17" s="70">
        <v>10205</v>
      </c>
      <c r="P17" s="76"/>
      <c r="Q17" s="76"/>
      <c r="R17" s="76"/>
      <c r="S17" s="76"/>
      <c r="T17" s="76"/>
      <c r="U17" s="76"/>
      <c r="V17" s="76"/>
      <c r="W17" s="76"/>
      <c r="X17" s="76">
        <f>'Boekhouding 2025'!F17</f>
        <v>1000</v>
      </c>
      <c r="Y17" s="76">
        <f>'Boekhouding 2025'!G17</f>
        <v>0</v>
      </c>
      <c r="Z17" s="76">
        <f>'Boekhouding 2026'!F17</f>
        <v>1000</v>
      </c>
      <c r="AA17" s="76">
        <f>'Boekhouding 2026'!G17</f>
        <v>0</v>
      </c>
      <c r="AB17" s="76">
        <f>'Boekhouding 2027'!F17</f>
        <v>1000</v>
      </c>
      <c r="AC17" s="76">
        <f>'Boekhouding 2027'!G17</f>
        <v>0</v>
      </c>
      <c r="AD17" s="76">
        <f>'Boekhouding 2028'!F17</f>
        <v>1000</v>
      </c>
      <c r="AE17" s="76">
        <f>'Boekhouding 2028'!G17</f>
        <v>0</v>
      </c>
    </row>
  </sheetData>
  <mergeCells count="7">
    <mergeCell ref="X3:AE3"/>
    <mergeCell ref="A1:N1"/>
    <mergeCell ref="A2:F2"/>
    <mergeCell ref="G2:N2"/>
    <mergeCell ref="E3:H3"/>
    <mergeCell ref="I3:L3"/>
    <mergeCell ref="P3:W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1BBCE-19C5-4079-8F75-8DF61299264F}">
  <sheetPr>
    <tabColor rgb="FF00B050"/>
  </sheetPr>
  <dimension ref="A1:AE25"/>
  <sheetViews>
    <sheetView zoomScaleNormal="100" workbookViewId="0">
      <selection sqref="A1:N1"/>
    </sheetView>
  </sheetViews>
  <sheetFormatPr defaultColWidth="9.109375" defaultRowHeight="14.4" x14ac:dyDescent="0.3"/>
  <cols>
    <col min="1" max="1" width="5.33203125" style="71" bestFit="1" customWidth="1"/>
    <col min="2" max="2" width="11.109375" style="71" bestFit="1" customWidth="1"/>
    <col min="3" max="3" width="16.5546875" style="71" bestFit="1" customWidth="1"/>
    <col min="4" max="4" width="49.5546875" style="71" customWidth="1"/>
    <col min="5" max="12" width="5.5546875" style="58" customWidth="1"/>
    <col min="13" max="13" width="33.6640625" style="71" customWidth="1"/>
    <col min="14" max="14" width="18" style="71" bestFit="1" customWidth="1"/>
    <col min="15" max="15" width="9.109375" style="71"/>
    <col min="16" max="23" width="16.88671875" style="72" hidden="1" customWidth="1"/>
    <col min="24" max="31" width="16.88671875" style="72" customWidth="1"/>
    <col min="32" max="16384" width="9.109375" style="71"/>
  </cols>
  <sheetData>
    <row r="1" spans="1:31" ht="26.4" thickBot="1" x14ac:dyDescent="0.35">
      <c r="A1" s="118" t="s">
        <v>181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20"/>
    </row>
    <row r="2" spans="1:31" ht="26.4" thickBot="1" x14ac:dyDescent="0.35">
      <c r="A2" s="118" t="s">
        <v>182</v>
      </c>
      <c r="B2" s="119"/>
      <c r="C2" s="119"/>
      <c r="D2" s="119"/>
      <c r="E2" s="119"/>
      <c r="F2" s="120"/>
      <c r="G2" s="119" t="s">
        <v>54</v>
      </c>
      <c r="H2" s="119"/>
      <c r="I2" s="119"/>
      <c r="J2" s="119"/>
      <c r="K2" s="119"/>
      <c r="L2" s="119"/>
      <c r="M2" s="119"/>
      <c r="N2" s="120"/>
    </row>
    <row r="3" spans="1:31" s="69" customFormat="1" x14ac:dyDescent="0.3">
      <c r="E3" s="121" t="s">
        <v>183</v>
      </c>
      <c r="F3" s="121"/>
      <c r="G3" s="121"/>
      <c r="H3" s="121"/>
      <c r="I3" s="122" t="s">
        <v>184</v>
      </c>
      <c r="J3" s="122"/>
      <c r="K3" s="122"/>
      <c r="L3" s="122"/>
      <c r="M3" s="69" t="s">
        <v>185</v>
      </c>
      <c r="N3" s="69" t="s">
        <v>186</v>
      </c>
      <c r="O3" s="69" t="s">
        <v>187</v>
      </c>
      <c r="P3" s="117" t="s">
        <v>172</v>
      </c>
      <c r="Q3" s="117"/>
      <c r="R3" s="117"/>
      <c r="S3" s="117"/>
      <c r="T3" s="117"/>
      <c r="U3" s="117"/>
      <c r="V3" s="117"/>
      <c r="W3" s="117"/>
      <c r="X3" s="117" t="s">
        <v>173</v>
      </c>
      <c r="Y3" s="117"/>
      <c r="Z3" s="117"/>
      <c r="AA3" s="117"/>
      <c r="AB3" s="117"/>
      <c r="AC3" s="117"/>
      <c r="AD3" s="117"/>
      <c r="AE3" s="117"/>
    </row>
    <row r="4" spans="1:31" x14ac:dyDescent="0.3">
      <c r="A4" s="70" t="s">
        <v>2</v>
      </c>
      <c r="B4" s="70" t="s">
        <v>4</v>
      </c>
      <c r="C4" s="70" t="s">
        <v>7</v>
      </c>
      <c r="D4" s="70" t="s">
        <v>1</v>
      </c>
      <c r="E4" s="38">
        <v>2025</v>
      </c>
      <c r="F4" s="38">
        <v>2026</v>
      </c>
      <c r="G4" s="38">
        <v>2027</v>
      </c>
      <c r="H4" s="38">
        <v>2028</v>
      </c>
      <c r="I4" s="38">
        <v>2025</v>
      </c>
      <c r="J4" s="38">
        <v>2026</v>
      </c>
      <c r="K4" s="38">
        <v>2027</v>
      </c>
      <c r="L4" s="38">
        <v>2028</v>
      </c>
      <c r="M4" s="70"/>
      <c r="N4" s="70" t="s">
        <v>277</v>
      </c>
      <c r="O4" s="70"/>
      <c r="P4" s="73" t="s">
        <v>189</v>
      </c>
      <c r="Q4" s="73" t="s">
        <v>190</v>
      </c>
      <c r="R4" s="73" t="s">
        <v>191</v>
      </c>
      <c r="S4" s="73" t="s">
        <v>192</v>
      </c>
      <c r="T4" s="73" t="s">
        <v>193</v>
      </c>
      <c r="U4" s="73" t="s">
        <v>194</v>
      </c>
      <c r="V4" s="73" t="s">
        <v>195</v>
      </c>
      <c r="W4" s="73" t="s">
        <v>196</v>
      </c>
      <c r="X4" s="73" t="s">
        <v>189</v>
      </c>
      <c r="Y4" s="73" t="s">
        <v>190</v>
      </c>
      <c r="Z4" s="73" t="s">
        <v>191</v>
      </c>
      <c r="AA4" s="73" t="s">
        <v>192</v>
      </c>
      <c r="AB4" s="73" t="s">
        <v>193</v>
      </c>
      <c r="AC4" s="73" t="s">
        <v>194</v>
      </c>
      <c r="AD4" s="73" t="s">
        <v>195</v>
      </c>
      <c r="AE4" s="73" t="s">
        <v>196</v>
      </c>
    </row>
    <row r="5" spans="1:31" s="69" customFormat="1" ht="43.2" x14ac:dyDescent="0.3">
      <c r="A5" s="19" t="s">
        <v>278</v>
      </c>
      <c r="B5" s="19"/>
      <c r="C5" s="19"/>
      <c r="D5" s="74" t="s">
        <v>746</v>
      </c>
      <c r="E5" s="65" t="s">
        <v>25</v>
      </c>
      <c r="F5" s="65" t="s">
        <v>25</v>
      </c>
      <c r="G5" s="65" t="s">
        <v>25</v>
      </c>
      <c r="H5" s="65" t="s">
        <v>25</v>
      </c>
      <c r="I5" s="44"/>
      <c r="J5" s="44"/>
      <c r="K5" s="38"/>
      <c r="L5" s="44"/>
      <c r="M5" s="67" t="s">
        <v>747</v>
      </c>
      <c r="N5" s="19" t="s">
        <v>546</v>
      </c>
      <c r="O5" s="19" t="s">
        <v>783</v>
      </c>
      <c r="P5" s="75"/>
      <c r="Q5" s="75"/>
      <c r="R5" s="75"/>
      <c r="S5" s="75"/>
      <c r="T5" s="75"/>
      <c r="U5" s="75"/>
      <c r="V5" s="75"/>
      <c r="W5" s="75"/>
      <c r="X5" s="75">
        <f t="shared" ref="X5:AE5" si="0">SUM(X7:X25)</f>
        <v>72500</v>
      </c>
      <c r="Y5" s="75">
        <f t="shared" si="0"/>
        <v>33640</v>
      </c>
      <c r="Z5" s="75">
        <f t="shared" si="0"/>
        <v>75350</v>
      </c>
      <c r="AA5" s="75">
        <f t="shared" si="0"/>
        <v>33640</v>
      </c>
      <c r="AB5" s="75">
        <f t="shared" si="0"/>
        <v>77350</v>
      </c>
      <c r="AC5" s="75">
        <f t="shared" si="0"/>
        <v>33640</v>
      </c>
      <c r="AD5" s="75">
        <f t="shared" si="0"/>
        <v>78850</v>
      </c>
      <c r="AE5" s="75">
        <f t="shared" si="0"/>
        <v>33640</v>
      </c>
    </row>
    <row r="6" spans="1:31" s="77" customFormat="1" ht="28.8" x14ac:dyDescent="0.3">
      <c r="A6" s="70"/>
      <c r="B6" s="68" t="s">
        <v>279</v>
      </c>
      <c r="C6" s="68"/>
      <c r="D6" s="37" t="s">
        <v>280</v>
      </c>
      <c r="E6" s="65" t="s">
        <v>25</v>
      </c>
      <c r="F6" s="65" t="s">
        <v>25</v>
      </c>
      <c r="G6" s="65" t="s">
        <v>25</v>
      </c>
      <c r="H6" s="65" t="s">
        <v>25</v>
      </c>
      <c r="I6" s="39"/>
      <c r="J6" s="39"/>
      <c r="K6" s="39"/>
      <c r="L6" s="39"/>
      <c r="M6" s="37" t="s">
        <v>281</v>
      </c>
      <c r="N6" s="70" t="s">
        <v>546</v>
      </c>
      <c r="O6" s="68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spans="1:31" x14ac:dyDescent="0.3">
      <c r="A7" s="70"/>
      <c r="B7" s="70"/>
      <c r="C7" s="70" t="s">
        <v>282</v>
      </c>
      <c r="D7" s="70" t="s">
        <v>283</v>
      </c>
      <c r="E7" s="65" t="s">
        <v>25</v>
      </c>
      <c r="F7" s="65" t="s">
        <v>25</v>
      </c>
      <c r="G7" s="65" t="s">
        <v>25</v>
      </c>
      <c r="H7" s="65" t="s">
        <v>25</v>
      </c>
      <c r="I7" s="38"/>
      <c r="J7" s="38"/>
      <c r="K7" s="38"/>
      <c r="L7" s="38"/>
      <c r="M7" s="70" t="s">
        <v>284</v>
      </c>
      <c r="N7" s="70" t="s">
        <v>546</v>
      </c>
      <c r="O7" s="70">
        <v>10301</v>
      </c>
      <c r="P7" s="81"/>
      <c r="Q7" s="81"/>
      <c r="R7" s="81"/>
      <c r="S7" s="81"/>
      <c r="T7" s="81"/>
      <c r="U7" s="81"/>
      <c r="V7" s="81"/>
      <c r="W7" s="81"/>
      <c r="X7" s="81">
        <f>'Boekhouding 2025'!F19</f>
        <v>3000</v>
      </c>
      <c r="Y7" s="81">
        <f>'Boekhouding 2025'!G19</f>
        <v>0</v>
      </c>
      <c r="Z7" s="81">
        <f>'Boekhouding 2026'!F19</f>
        <v>3250</v>
      </c>
      <c r="AA7" s="81">
        <f>'Boekhouding 2026'!G19</f>
        <v>0</v>
      </c>
      <c r="AB7" s="81">
        <f>'Boekhouding 2027'!F19</f>
        <v>3500</v>
      </c>
      <c r="AC7" s="81">
        <f>'Boekhouding 2027'!G19</f>
        <v>0</v>
      </c>
      <c r="AD7" s="81">
        <f>'Boekhouding 2028'!F19</f>
        <v>3500</v>
      </c>
      <c r="AE7" s="81">
        <f>'Boekhouding 2028'!G19</f>
        <v>0</v>
      </c>
    </row>
    <row r="8" spans="1:31" x14ac:dyDescent="0.3">
      <c r="A8" s="70"/>
      <c r="B8" s="70"/>
      <c r="C8" s="70" t="s">
        <v>285</v>
      </c>
      <c r="D8" s="70" t="s">
        <v>286</v>
      </c>
      <c r="E8" s="65" t="s">
        <v>25</v>
      </c>
      <c r="F8" s="65" t="s">
        <v>25</v>
      </c>
      <c r="G8" s="65" t="s">
        <v>25</v>
      </c>
      <c r="H8" s="65" t="s">
        <v>25</v>
      </c>
      <c r="I8" s="38"/>
      <c r="J8" s="38"/>
      <c r="K8" s="38"/>
      <c r="L8" s="38"/>
      <c r="M8" s="70" t="s">
        <v>287</v>
      </c>
      <c r="N8" s="70" t="s">
        <v>546</v>
      </c>
      <c r="O8" s="70">
        <v>10302</v>
      </c>
      <c r="P8" s="81"/>
      <c r="Q8" s="81"/>
      <c r="R8" s="81"/>
      <c r="S8" s="81"/>
      <c r="T8" s="81"/>
      <c r="U8" s="81"/>
      <c r="V8" s="81"/>
      <c r="W8" s="81"/>
      <c r="X8" s="81">
        <f>'Boekhouding 2025'!F20</f>
        <v>1000</v>
      </c>
      <c r="Y8" s="81">
        <f>'Boekhouding 2025'!G20</f>
        <v>0</v>
      </c>
      <c r="Z8" s="81">
        <f>'Boekhouding 2026'!F20</f>
        <v>1250</v>
      </c>
      <c r="AA8" s="81">
        <f>'Boekhouding 2026'!G20</f>
        <v>0</v>
      </c>
      <c r="AB8" s="81">
        <f>'Boekhouding 2027'!F20</f>
        <v>1500</v>
      </c>
      <c r="AC8" s="81">
        <f>'Boekhouding 2027'!G20</f>
        <v>0</v>
      </c>
      <c r="AD8" s="81">
        <f>'Boekhouding 2028'!F20</f>
        <v>1500</v>
      </c>
      <c r="AE8" s="81">
        <f>'Boekhouding 2028'!G20</f>
        <v>0</v>
      </c>
    </row>
    <row r="9" spans="1:31" ht="20.399999999999999" x14ac:dyDescent="0.3">
      <c r="A9" s="70"/>
      <c r="B9" s="70"/>
      <c r="C9" s="70" t="s">
        <v>288</v>
      </c>
      <c r="D9" s="70" t="s">
        <v>289</v>
      </c>
      <c r="E9" s="102" t="s">
        <v>819</v>
      </c>
      <c r="F9" s="102" t="s">
        <v>819</v>
      </c>
      <c r="G9" s="102" t="s">
        <v>819</v>
      </c>
      <c r="H9" s="102" t="s">
        <v>819</v>
      </c>
      <c r="I9" s="38"/>
      <c r="J9" s="38"/>
      <c r="K9" s="38"/>
      <c r="L9" s="38"/>
      <c r="M9" s="70" t="s">
        <v>290</v>
      </c>
      <c r="N9" s="70" t="s">
        <v>546</v>
      </c>
      <c r="O9" s="70">
        <v>10303</v>
      </c>
      <c r="P9" s="81"/>
      <c r="Q9" s="81"/>
      <c r="R9" s="81"/>
      <c r="S9" s="81"/>
      <c r="T9" s="81"/>
      <c r="U9" s="81"/>
      <c r="V9" s="81"/>
      <c r="W9" s="81"/>
      <c r="X9" s="81">
        <f>'Boekhouding 2025'!F21</f>
        <v>1500</v>
      </c>
      <c r="Y9" s="81">
        <f>'Boekhouding 2025'!G21</f>
        <v>0</v>
      </c>
      <c r="Z9" s="81">
        <f>'Boekhouding 2026'!F21</f>
        <v>2100</v>
      </c>
      <c r="AA9" s="81">
        <f>'Boekhouding 2026'!G21</f>
        <v>0</v>
      </c>
      <c r="AB9" s="81">
        <f>'Boekhouding 2027'!F21</f>
        <v>2100</v>
      </c>
      <c r="AC9" s="81">
        <f>'Boekhouding 2027'!G21</f>
        <v>0</v>
      </c>
      <c r="AD9" s="81">
        <f>'Boekhouding 2028'!F21</f>
        <v>2100</v>
      </c>
      <c r="AE9" s="81">
        <f>'Boekhouding 2028'!G21</f>
        <v>0</v>
      </c>
    </row>
    <row r="10" spans="1:31" ht="20.399999999999999" x14ac:dyDescent="0.3">
      <c r="A10" s="70"/>
      <c r="B10" s="70"/>
      <c r="C10" s="70" t="s">
        <v>291</v>
      </c>
      <c r="D10" s="70" t="s">
        <v>292</v>
      </c>
      <c r="E10" s="102" t="s">
        <v>819</v>
      </c>
      <c r="F10" s="102" t="s">
        <v>819</v>
      </c>
      <c r="G10" s="102" t="s">
        <v>819</v>
      </c>
      <c r="H10" s="102" t="s">
        <v>819</v>
      </c>
      <c r="I10" s="38"/>
      <c r="J10" s="38"/>
      <c r="K10" s="38"/>
      <c r="L10" s="38"/>
      <c r="M10" s="70" t="s">
        <v>293</v>
      </c>
      <c r="N10" s="70" t="s">
        <v>546</v>
      </c>
      <c r="O10" s="70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</row>
    <row r="11" spans="1:31" x14ac:dyDescent="0.3">
      <c r="A11" s="68"/>
      <c r="B11" s="68" t="s">
        <v>294</v>
      </c>
      <c r="C11" s="68"/>
      <c r="D11" s="68" t="s">
        <v>295</v>
      </c>
      <c r="E11" s="65" t="s">
        <v>25</v>
      </c>
      <c r="F11" s="65" t="s">
        <v>25</v>
      </c>
      <c r="G11" s="65" t="s">
        <v>25</v>
      </c>
      <c r="H11" s="65" t="s">
        <v>25</v>
      </c>
      <c r="I11" s="38"/>
      <c r="J11" s="45"/>
      <c r="K11" s="38"/>
      <c r="L11" s="38"/>
      <c r="M11" s="68" t="s">
        <v>296</v>
      </c>
      <c r="N11" s="70" t="s">
        <v>546</v>
      </c>
      <c r="O11" s="70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</row>
    <row r="12" spans="1:31" s="77" customFormat="1" x14ac:dyDescent="0.3">
      <c r="A12" s="70"/>
      <c r="B12" s="70"/>
      <c r="C12" s="70" t="s">
        <v>297</v>
      </c>
      <c r="D12" s="70" t="s">
        <v>298</v>
      </c>
      <c r="E12" s="65" t="s">
        <v>25</v>
      </c>
      <c r="F12" s="65" t="s">
        <v>25</v>
      </c>
      <c r="G12" s="65" t="s">
        <v>25</v>
      </c>
      <c r="H12" s="65" t="s">
        <v>25</v>
      </c>
      <c r="I12" s="39"/>
      <c r="J12" s="39"/>
      <c r="K12" s="39"/>
      <c r="L12" s="39"/>
      <c r="M12" s="70" t="s">
        <v>299</v>
      </c>
      <c r="N12" s="70" t="s">
        <v>546</v>
      </c>
      <c r="O12" s="70">
        <v>10304</v>
      </c>
      <c r="P12" s="81"/>
      <c r="Q12" s="81"/>
      <c r="R12" s="81"/>
      <c r="S12" s="81"/>
      <c r="T12" s="81"/>
      <c r="U12" s="81"/>
      <c r="V12" s="81"/>
      <c r="W12" s="81"/>
      <c r="X12" s="81">
        <f>'Boekhouding 2025'!F22</f>
        <v>33000</v>
      </c>
      <c r="Y12" s="81">
        <f>'Boekhouding 2025'!G22</f>
        <v>13500</v>
      </c>
      <c r="Z12" s="81">
        <f>'Boekhouding 2026'!F22</f>
        <v>34000</v>
      </c>
      <c r="AA12" s="81">
        <f>'Boekhouding 2026'!G22</f>
        <v>13500</v>
      </c>
      <c r="AB12" s="81">
        <f>'Boekhouding 2027'!F22</f>
        <v>35000</v>
      </c>
      <c r="AC12" s="81">
        <f>'Boekhouding 2027'!G22</f>
        <v>13500</v>
      </c>
      <c r="AD12" s="81">
        <f>'Boekhouding 2028'!F22</f>
        <v>36000</v>
      </c>
      <c r="AE12" s="81">
        <f>'Boekhouding 2028'!G22</f>
        <v>13500</v>
      </c>
    </row>
    <row r="13" spans="1:31" x14ac:dyDescent="0.3">
      <c r="A13" s="70"/>
      <c r="B13" s="70"/>
      <c r="C13" s="70" t="s">
        <v>300</v>
      </c>
      <c r="D13" s="70" t="s">
        <v>301</v>
      </c>
      <c r="E13" s="59" t="s">
        <v>255</v>
      </c>
      <c r="F13" s="59" t="s">
        <v>255</v>
      </c>
      <c r="G13" s="59" t="s">
        <v>255</v>
      </c>
      <c r="H13" s="59" t="s">
        <v>255</v>
      </c>
      <c r="I13" s="46"/>
      <c r="J13" s="46"/>
      <c r="K13" s="47"/>
      <c r="L13" s="38"/>
      <c r="M13" s="41" t="s">
        <v>302</v>
      </c>
      <c r="N13" s="70" t="s">
        <v>600</v>
      </c>
      <c r="O13" s="70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</row>
    <row r="14" spans="1:31" x14ac:dyDescent="0.3">
      <c r="A14" s="70"/>
      <c r="B14" s="70"/>
      <c r="C14" s="70" t="s">
        <v>303</v>
      </c>
      <c r="D14" s="70" t="s">
        <v>304</v>
      </c>
      <c r="E14" s="59" t="s">
        <v>255</v>
      </c>
      <c r="F14" s="59" t="s">
        <v>255</v>
      </c>
      <c r="G14" s="59" t="s">
        <v>255</v>
      </c>
      <c r="H14" s="59" t="s">
        <v>255</v>
      </c>
      <c r="I14" s="38"/>
      <c r="J14" s="38"/>
      <c r="K14" s="38"/>
      <c r="L14" s="38"/>
      <c r="M14" s="70" t="s">
        <v>302</v>
      </c>
      <c r="N14" s="70" t="s">
        <v>600</v>
      </c>
      <c r="O14" s="70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</row>
    <row r="15" spans="1:31" ht="43.2" x14ac:dyDescent="0.3">
      <c r="A15" s="68"/>
      <c r="B15" s="68" t="s">
        <v>305</v>
      </c>
      <c r="C15" s="68"/>
      <c r="D15" s="37" t="s">
        <v>306</v>
      </c>
      <c r="E15" s="65" t="s">
        <v>25</v>
      </c>
      <c r="F15" s="65" t="s">
        <v>25</v>
      </c>
      <c r="G15" s="65" t="s">
        <v>25</v>
      </c>
      <c r="H15" s="65" t="s">
        <v>25</v>
      </c>
      <c r="I15" s="38"/>
      <c r="J15" s="38"/>
      <c r="K15" s="38"/>
      <c r="L15" s="38"/>
      <c r="M15" s="68" t="s">
        <v>307</v>
      </c>
      <c r="N15" s="70" t="s">
        <v>546</v>
      </c>
      <c r="O15" s="70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</row>
    <row r="16" spans="1:31" ht="20.399999999999999" x14ac:dyDescent="0.3">
      <c r="A16" s="68"/>
      <c r="B16" s="68"/>
      <c r="C16" s="70" t="s">
        <v>308</v>
      </c>
      <c r="D16" s="70" t="s">
        <v>309</v>
      </c>
      <c r="E16" s="102" t="s">
        <v>820</v>
      </c>
      <c r="F16" s="102" t="s">
        <v>820</v>
      </c>
      <c r="G16" s="102" t="s">
        <v>820</v>
      </c>
      <c r="H16" s="102" t="s">
        <v>820</v>
      </c>
      <c r="I16" s="38"/>
      <c r="J16" s="38"/>
      <c r="K16" s="38"/>
      <c r="L16" s="38"/>
      <c r="M16" s="70" t="s">
        <v>310</v>
      </c>
      <c r="N16" s="70" t="s">
        <v>546</v>
      </c>
      <c r="O16" s="70">
        <v>10305</v>
      </c>
      <c r="P16" s="81"/>
      <c r="Q16" s="81"/>
      <c r="R16" s="81"/>
      <c r="S16" s="81"/>
      <c r="T16" s="81"/>
      <c r="U16" s="81"/>
      <c r="V16" s="81"/>
      <c r="W16" s="81"/>
      <c r="X16" s="81">
        <f>'Boekhouding 2025'!F23</f>
        <v>1500</v>
      </c>
      <c r="Y16" s="81">
        <f>'Boekhouding 2025'!G23</f>
        <v>500</v>
      </c>
      <c r="Z16" s="81">
        <f>'Boekhouding 2026'!F23</f>
        <v>1500</v>
      </c>
      <c r="AA16" s="81">
        <f>'Boekhouding 2026'!G23</f>
        <v>500</v>
      </c>
      <c r="AB16" s="81">
        <f>'Boekhouding 2027'!F23</f>
        <v>1500</v>
      </c>
      <c r="AC16" s="81">
        <f>'Boekhouding 2027'!G23</f>
        <v>500</v>
      </c>
      <c r="AD16" s="81">
        <f>'Boekhouding 2028'!F23</f>
        <v>1500</v>
      </c>
      <c r="AE16" s="81">
        <f>'Boekhouding 2028'!G23</f>
        <v>500</v>
      </c>
    </row>
    <row r="17" spans="1:31" x14ac:dyDescent="0.3">
      <c r="A17" s="68"/>
      <c r="B17" s="68"/>
      <c r="C17" s="70" t="s">
        <v>311</v>
      </c>
      <c r="D17" s="70" t="s">
        <v>312</v>
      </c>
      <c r="E17" s="65" t="s">
        <v>25</v>
      </c>
      <c r="F17" s="65" t="s">
        <v>25</v>
      </c>
      <c r="G17" s="65" t="s">
        <v>25</v>
      </c>
      <c r="H17" s="65" t="s">
        <v>25</v>
      </c>
      <c r="I17" s="38"/>
      <c r="J17" s="38"/>
      <c r="K17" s="38"/>
      <c r="L17" s="38"/>
      <c r="M17" s="70" t="s">
        <v>310</v>
      </c>
      <c r="N17" s="70" t="s">
        <v>546</v>
      </c>
      <c r="O17" s="70">
        <v>10306</v>
      </c>
      <c r="P17" s="81"/>
      <c r="Q17" s="81"/>
      <c r="R17" s="81"/>
      <c r="S17" s="81"/>
      <c r="T17" s="81"/>
      <c r="U17" s="81"/>
      <c r="V17" s="81"/>
      <c r="W17" s="81"/>
      <c r="X17" s="81">
        <f>'Boekhouding 2025'!F24</f>
        <v>2000</v>
      </c>
      <c r="Y17" s="81">
        <f>'Boekhouding 2025'!G24</f>
        <v>0</v>
      </c>
      <c r="Z17" s="81">
        <f>'Boekhouding 2026'!F24</f>
        <v>2000</v>
      </c>
      <c r="AA17" s="81">
        <f>'Boekhouding 2026'!G24</f>
        <v>0</v>
      </c>
      <c r="AB17" s="81">
        <f>'Boekhouding 2027'!F24</f>
        <v>2500</v>
      </c>
      <c r="AC17" s="81">
        <f>'Boekhouding 2027'!G24</f>
        <v>0</v>
      </c>
      <c r="AD17" s="81">
        <f>'Boekhouding 2028'!F24</f>
        <v>3000</v>
      </c>
      <c r="AE17" s="81">
        <f>'Boekhouding 2028'!G24</f>
        <v>0</v>
      </c>
    </row>
    <row r="18" spans="1:31" x14ac:dyDescent="0.3">
      <c r="A18" s="70"/>
      <c r="B18" s="70"/>
      <c r="C18" s="70" t="s">
        <v>313</v>
      </c>
      <c r="D18" s="70" t="s">
        <v>314</v>
      </c>
      <c r="E18" s="65" t="s">
        <v>264</v>
      </c>
      <c r="F18" s="65" t="s">
        <v>264</v>
      </c>
      <c r="G18" s="65" t="s">
        <v>264</v>
      </c>
      <c r="H18" s="65" t="s">
        <v>264</v>
      </c>
      <c r="I18" s="48"/>
      <c r="J18" s="48"/>
      <c r="K18" s="38"/>
      <c r="L18" s="38"/>
      <c r="M18" s="70" t="s">
        <v>310</v>
      </c>
      <c r="N18" s="70" t="s">
        <v>546</v>
      </c>
      <c r="O18" s="70">
        <v>10307</v>
      </c>
      <c r="P18" s="81"/>
      <c r="Q18" s="81"/>
      <c r="R18" s="81"/>
      <c r="S18" s="81"/>
      <c r="T18" s="81"/>
      <c r="U18" s="81"/>
      <c r="V18" s="81"/>
      <c r="W18" s="81"/>
      <c r="X18" s="81">
        <f>'Boekhouding 2025'!F25</f>
        <v>2000</v>
      </c>
      <c r="Y18" s="81">
        <f>'Boekhouding 2025'!G25</f>
        <v>500</v>
      </c>
      <c r="Z18" s="81">
        <f>'Boekhouding 2026'!F25</f>
        <v>2000</v>
      </c>
      <c r="AA18" s="81">
        <f>'Boekhouding 2026'!G25</f>
        <v>500</v>
      </c>
      <c r="AB18" s="81">
        <f>'Boekhouding 2027'!F25</f>
        <v>2000</v>
      </c>
      <c r="AC18" s="81">
        <f>'Boekhouding 2027'!G25</f>
        <v>500</v>
      </c>
      <c r="AD18" s="81">
        <f>'Boekhouding 2028'!F25</f>
        <v>2000</v>
      </c>
      <c r="AE18" s="81">
        <f>'Boekhouding 2028'!G25</f>
        <v>500</v>
      </c>
    </row>
    <row r="19" spans="1:31" s="77" customFormat="1" x14ac:dyDescent="0.3">
      <c r="A19" s="70"/>
      <c r="B19" s="70"/>
      <c r="C19" s="70" t="s">
        <v>315</v>
      </c>
      <c r="D19" s="70" t="s">
        <v>316</v>
      </c>
      <c r="E19" s="65" t="s">
        <v>317</v>
      </c>
      <c r="F19" s="65" t="s">
        <v>317</v>
      </c>
      <c r="G19" s="65" t="s">
        <v>317</v>
      </c>
      <c r="H19" s="65" t="s">
        <v>317</v>
      </c>
      <c r="I19" s="49"/>
      <c r="J19" s="40"/>
      <c r="K19" s="40"/>
      <c r="L19" s="39"/>
      <c r="M19" s="41" t="s">
        <v>310</v>
      </c>
      <c r="N19" s="70" t="s">
        <v>546</v>
      </c>
      <c r="O19" s="70">
        <v>10308</v>
      </c>
      <c r="P19" s="81"/>
      <c r="Q19" s="81"/>
      <c r="R19" s="81"/>
      <c r="S19" s="81"/>
      <c r="T19" s="81"/>
      <c r="U19" s="81"/>
      <c r="V19" s="81"/>
      <c r="W19" s="81"/>
      <c r="X19" s="81">
        <f>'Boekhouding 2025'!F26</f>
        <v>5000</v>
      </c>
      <c r="Y19" s="81">
        <f>'Boekhouding 2025'!G26</f>
        <v>4000</v>
      </c>
      <c r="Z19" s="81">
        <f>'Boekhouding 2026'!F26</f>
        <v>5000</v>
      </c>
      <c r="AA19" s="81">
        <f>'Boekhouding 2026'!G26</f>
        <v>4000</v>
      </c>
      <c r="AB19" s="81">
        <f>'Boekhouding 2027'!F26</f>
        <v>5000</v>
      </c>
      <c r="AC19" s="81">
        <f>'Boekhouding 2027'!G26</f>
        <v>4000</v>
      </c>
      <c r="AD19" s="81">
        <f>'Boekhouding 2028'!F26</f>
        <v>5000</v>
      </c>
      <c r="AE19" s="81">
        <f>'Boekhouding 2028'!G26</f>
        <v>4000</v>
      </c>
    </row>
    <row r="20" spans="1:31" s="77" customFormat="1" x14ac:dyDescent="0.3">
      <c r="A20" s="70"/>
      <c r="B20" s="70"/>
      <c r="C20" s="70" t="s">
        <v>318</v>
      </c>
      <c r="D20" s="70" t="s">
        <v>319</v>
      </c>
      <c r="E20" s="65" t="s">
        <v>320</v>
      </c>
      <c r="F20" s="65" t="s">
        <v>320</v>
      </c>
      <c r="G20" s="65" t="s">
        <v>320</v>
      </c>
      <c r="H20" s="65" t="s">
        <v>320</v>
      </c>
      <c r="I20" s="49"/>
      <c r="J20" s="40"/>
      <c r="K20" s="40"/>
      <c r="L20" s="39"/>
      <c r="M20" s="41" t="s">
        <v>310</v>
      </c>
      <c r="N20" s="70" t="s">
        <v>546</v>
      </c>
      <c r="O20" s="70">
        <v>10309</v>
      </c>
      <c r="P20" s="81"/>
      <c r="Q20" s="81"/>
      <c r="R20" s="81"/>
      <c r="S20" s="81"/>
      <c r="T20" s="81"/>
      <c r="U20" s="81"/>
      <c r="V20" s="81"/>
      <c r="W20" s="81"/>
      <c r="X20" s="81">
        <f>'Boekhouding 2025'!F27</f>
        <v>5000</v>
      </c>
      <c r="Y20" s="81">
        <f>'Boekhouding 2025'!G27</f>
        <v>4000</v>
      </c>
      <c r="Z20" s="81">
        <f>'Boekhouding 2026'!F27</f>
        <v>5000</v>
      </c>
      <c r="AA20" s="81">
        <f>'Boekhouding 2026'!G27</f>
        <v>4000</v>
      </c>
      <c r="AB20" s="81">
        <f>'Boekhouding 2027'!F27</f>
        <v>5000</v>
      </c>
      <c r="AC20" s="81">
        <f>'Boekhouding 2027'!G27</f>
        <v>4000</v>
      </c>
      <c r="AD20" s="81">
        <f>'Boekhouding 2028'!F27</f>
        <v>5000</v>
      </c>
      <c r="AE20" s="81">
        <f>'Boekhouding 2028'!G27</f>
        <v>4000</v>
      </c>
    </row>
    <row r="21" spans="1:31" s="77" customFormat="1" x14ac:dyDescent="0.3">
      <c r="A21" s="70"/>
      <c r="B21" s="70"/>
      <c r="C21" s="70" t="s">
        <v>321</v>
      </c>
      <c r="D21" s="70" t="s">
        <v>322</v>
      </c>
      <c r="E21" s="65" t="s">
        <v>323</v>
      </c>
      <c r="F21" s="65" t="s">
        <v>323</v>
      </c>
      <c r="G21" s="65" t="s">
        <v>323</v>
      </c>
      <c r="H21" s="65" t="s">
        <v>323</v>
      </c>
      <c r="I21" s="49"/>
      <c r="J21" s="40"/>
      <c r="K21" s="40"/>
      <c r="L21" s="39"/>
      <c r="M21" s="41" t="s">
        <v>310</v>
      </c>
      <c r="N21" s="70" t="s">
        <v>546</v>
      </c>
      <c r="O21" s="70">
        <v>10310</v>
      </c>
      <c r="P21" s="81"/>
      <c r="Q21" s="81"/>
      <c r="R21" s="81"/>
      <c r="S21" s="81"/>
      <c r="T21" s="81"/>
      <c r="U21" s="81"/>
      <c r="V21" s="81"/>
      <c r="W21" s="81"/>
      <c r="X21" s="81">
        <f>'Boekhouding 2025'!F28</f>
        <v>500</v>
      </c>
      <c r="Y21" s="81">
        <f>'Boekhouding 2025'!G28</f>
        <v>500</v>
      </c>
      <c r="Z21" s="81">
        <f>'Boekhouding 2026'!F28</f>
        <v>500</v>
      </c>
      <c r="AA21" s="81">
        <f>'Boekhouding 2026'!G28</f>
        <v>500</v>
      </c>
      <c r="AB21" s="81">
        <f>'Boekhouding 2027'!F28</f>
        <v>500</v>
      </c>
      <c r="AC21" s="81">
        <f>'Boekhouding 2027'!G28</f>
        <v>500</v>
      </c>
      <c r="AD21" s="81">
        <f>'Boekhouding 2028'!F28</f>
        <v>500</v>
      </c>
      <c r="AE21" s="81">
        <f>'Boekhouding 2028'!G28</f>
        <v>500</v>
      </c>
    </row>
    <row r="22" spans="1:31" s="77" customFormat="1" x14ac:dyDescent="0.3">
      <c r="A22" s="70"/>
      <c r="B22" s="68" t="s">
        <v>324</v>
      </c>
      <c r="C22" s="70"/>
      <c r="D22" s="68" t="s">
        <v>325</v>
      </c>
      <c r="E22" s="65" t="s">
        <v>25</v>
      </c>
      <c r="F22" s="65" t="s">
        <v>25</v>
      </c>
      <c r="G22" s="65" t="s">
        <v>25</v>
      </c>
      <c r="H22" s="65" t="s">
        <v>25</v>
      </c>
      <c r="I22" s="49"/>
      <c r="J22" s="40"/>
      <c r="K22" s="40"/>
      <c r="L22" s="39"/>
      <c r="M22" s="37" t="s">
        <v>326</v>
      </c>
      <c r="N22" s="70" t="s">
        <v>546</v>
      </c>
      <c r="O22" s="70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1:31" s="77" customFormat="1" ht="20.399999999999999" x14ac:dyDescent="0.3">
      <c r="A23" s="70"/>
      <c r="B23" s="70"/>
      <c r="C23" s="70" t="s">
        <v>327</v>
      </c>
      <c r="D23" s="70" t="s">
        <v>328</v>
      </c>
      <c r="E23" s="82" t="s">
        <v>329</v>
      </c>
      <c r="F23" s="82" t="s">
        <v>329</v>
      </c>
      <c r="G23" s="82" t="s">
        <v>329</v>
      </c>
      <c r="H23" s="82" t="s">
        <v>329</v>
      </c>
      <c r="I23" s="49"/>
      <c r="J23" s="40"/>
      <c r="K23" s="40"/>
      <c r="L23" s="39"/>
      <c r="M23" s="41" t="s">
        <v>310</v>
      </c>
      <c r="N23" s="70" t="s">
        <v>546</v>
      </c>
      <c r="O23" s="70">
        <v>10311</v>
      </c>
      <c r="P23" s="81"/>
      <c r="Q23" s="81"/>
      <c r="R23" s="81"/>
      <c r="S23" s="81"/>
      <c r="T23" s="81"/>
      <c r="U23" s="81"/>
      <c r="V23" s="81"/>
      <c r="W23" s="81"/>
      <c r="X23" s="81">
        <f>'Boekhouding 2025'!F29</f>
        <v>3500</v>
      </c>
      <c r="Y23" s="81">
        <f>'Boekhouding 2025'!G29</f>
        <v>0</v>
      </c>
      <c r="Z23" s="81">
        <f>'Boekhouding 2026'!F29</f>
        <v>4000</v>
      </c>
      <c r="AA23" s="81">
        <f>'Boekhouding 2026'!G29</f>
        <v>0</v>
      </c>
      <c r="AB23" s="81">
        <f>'Boekhouding 2027'!F29</f>
        <v>4000</v>
      </c>
      <c r="AC23" s="81">
        <f>'Boekhouding 2027'!G29</f>
        <v>0</v>
      </c>
      <c r="AD23" s="81">
        <f>'Boekhouding 2028'!F29</f>
        <v>4000</v>
      </c>
      <c r="AE23" s="81">
        <f>'Boekhouding 2028'!G29</f>
        <v>0</v>
      </c>
    </row>
    <row r="24" spans="1:31" s="77" customFormat="1" x14ac:dyDescent="0.3">
      <c r="A24" s="70"/>
      <c r="B24" s="70"/>
      <c r="C24" s="70" t="s">
        <v>330</v>
      </c>
      <c r="D24" s="70" t="s">
        <v>331</v>
      </c>
      <c r="E24" s="18" t="s">
        <v>247</v>
      </c>
      <c r="F24" s="18" t="s">
        <v>247</v>
      </c>
      <c r="G24" s="18" t="s">
        <v>247</v>
      </c>
      <c r="H24" s="18" t="s">
        <v>247</v>
      </c>
      <c r="I24" s="49"/>
      <c r="J24" s="40"/>
      <c r="K24" s="40"/>
      <c r="L24" s="39"/>
      <c r="M24" s="41" t="s">
        <v>223</v>
      </c>
      <c r="N24" s="70" t="s">
        <v>600</v>
      </c>
      <c r="O24" s="70">
        <v>10312</v>
      </c>
      <c r="P24" s="81"/>
      <c r="Q24" s="81"/>
      <c r="R24" s="81"/>
      <c r="S24" s="81"/>
      <c r="T24" s="81"/>
      <c r="U24" s="81"/>
      <c r="V24" s="81"/>
      <c r="W24" s="81"/>
      <c r="X24" s="81">
        <f>'Boekhouding 2025'!F30</f>
        <v>4500</v>
      </c>
      <c r="Y24" s="81">
        <f>'Boekhouding 2025'!G30</f>
        <v>640</v>
      </c>
      <c r="Z24" s="81">
        <f>'Boekhouding 2026'!F30</f>
        <v>4750</v>
      </c>
      <c r="AA24" s="81">
        <f>'Boekhouding 2026'!G30</f>
        <v>640</v>
      </c>
      <c r="AB24" s="81">
        <f>'Boekhouding 2027'!F30</f>
        <v>4750</v>
      </c>
      <c r="AC24" s="81">
        <f>'Boekhouding 2027'!G30</f>
        <v>640</v>
      </c>
      <c r="AD24" s="81">
        <f>'Boekhouding 2028'!F30</f>
        <v>4750</v>
      </c>
      <c r="AE24" s="81">
        <f>'Boekhouding 2028'!G30</f>
        <v>640</v>
      </c>
    </row>
    <row r="25" spans="1:31" s="77" customFormat="1" x14ac:dyDescent="0.3">
      <c r="A25" s="70"/>
      <c r="B25" s="70"/>
      <c r="C25" s="70" t="s">
        <v>332</v>
      </c>
      <c r="D25" s="70" t="s">
        <v>333</v>
      </c>
      <c r="E25" s="59" t="s">
        <v>260</v>
      </c>
      <c r="F25" s="59" t="s">
        <v>260</v>
      </c>
      <c r="G25" s="59" t="s">
        <v>260</v>
      </c>
      <c r="H25" s="59" t="s">
        <v>260</v>
      </c>
      <c r="I25" s="49"/>
      <c r="J25" s="40"/>
      <c r="K25" s="40"/>
      <c r="L25" s="39"/>
      <c r="M25" s="41" t="s">
        <v>310</v>
      </c>
      <c r="N25" s="70" t="s">
        <v>546</v>
      </c>
      <c r="O25" s="70">
        <v>10313</v>
      </c>
      <c r="P25" s="81"/>
      <c r="Q25" s="81"/>
      <c r="R25" s="81"/>
      <c r="S25" s="81"/>
      <c r="T25" s="81"/>
      <c r="U25" s="81"/>
      <c r="V25" s="81"/>
      <c r="W25" s="81"/>
      <c r="X25" s="81">
        <f>'Boekhouding 2025'!F31</f>
        <v>10000</v>
      </c>
      <c r="Y25" s="81">
        <f>'Boekhouding 2025'!G31</f>
        <v>10000</v>
      </c>
      <c r="Z25" s="81">
        <f>'Boekhouding 2026'!F31</f>
        <v>10000</v>
      </c>
      <c r="AA25" s="81">
        <f>'Boekhouding 2026'!G31</f>
        <v>10000</v>
      </c>
      <c r="AB25" s="81">
        <f>'Boekhouding 2027'!F31</f>
        <v>10000</v>
      </c>
      <c r="AC25" s="81">
        <f>'Boekhouding 2027'!G31</f>
        <v>10000</v>
      </c>
      <c r="AD25" s="81">
        <f>'Boekhouding 2028'!F31</f>
        <v>10000</v>
      </c>
      <c r="AE25" s="81">
        <f>'Boekhouding 2028'!G31</f>
        <v>10000</v>
      </c>
    </row>
  </sheetData>
  <mergeCells count="7">
    <mergeCell ref="X3:AE3"/>
    <mergeCell ref="A1:N1"/>
    <mergeCell ref="A2:F2"/>
    <mergeCell ref="G2:N2"/>
    <mergeCell ref="E3:H3"/>
    <mergeCell ref="I3:L3"/>
    <mergeCell ref="P3:W3"/>
  </mergeCells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DFCE93490CC41B6782C275755102A" ma:contentTypeVersion="8" ma:contentTypeDescription="Create a new document." ma:contentTypeScope="" ma:versionID="af59a30e73d4fc8f2dc6fac73cedfb3f">
  <xsd:schema xmlns:xsd="http://www.w3.org/2001/XMLSchema" xmlns:xs="http://www.w3.org/2001/XMLSchema" xmlns:p="http://schemas.microsoft.com/office/2006/metadata/properties" xmlns:ns2="76bbb1ba-21a4-4f6a-9c76-59a3d35d8404" targetNamespace="http://schemas.microsoft.com/office/2006/metadata/properties" ma:root="true" ma:fieldsID="d2e4fbd23c251278fe6c850d6998277b" ns2:_="">
    <xsd:import namespace="76bbb1ba-21a4-4f6a-9c76-59a3d35d84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bb1ba-21a4-4f6a-9c76-59a3d35d84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D393EF-5150-4F47-8245-7F16DC1EA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bb1ba-21a4-4f6a-9c76-59a3d35d84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D687CB-3CFC-4D62-ACFA-44319CC303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BB65E2-CD14-486A-9699-4EF71D87E9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19</vt:i4>
      </vt:variant>
      <vt:variant>
        <vt:lpstr>Benoemde bereiken</vt:lpstr>
      </vt:variant>
      <vt:variant>
        <vt:i4>2</vt:i4>
      </vt:variant>
    </vt:vector>
  </HeadingPairs>
  <TitlesOfParts>
    <vt:vector size="21" baseType="lpstr">
      <vt:lpstr>Legende</vt:lpstr>
      <vt:lpstr>Algemeen</vt:lpstr>
      <vt:lpstr>Boekhouding 2025</vt:lpstr>
      <vt:lpstr>Boekhouding 2026</vt:lpstr>
      <vt:lpstr>Boekhouding 2027</vt:lpstr>
      <vt:lpstr>Boekhouding 2028</vt:lpstr>
      <vt:lpstr>IN</vt:lpstr>
      <vt:lpstr>CO</vt:lpstr>
      <vt:lpstr>JW</vt:lpstr>
      <vt:lpstr>CP</vt:lpstr>
      <vt:lpstr>RS</vt:lpstr>
      <vt:lpstr>VE</vt:lpstr>
      <vt:lpstr>OP</vt:lpstr>
      <vt:lpstr>IG</vt:lpstr>
      <vt:lpstr>BH</vt:lpstr>
      <vt:lpstr>JS</vt:lpstr>
      <vt:lpstr>SK</vt:lpstr>
      <vt:lpstr>TS</vt:lpstr>
      <vt:lpstr>AB</vt:lpstr>
      <vt:lpstr>JS!Print_Area</vt:lpstr>
      <vt:lpstr>SK!Print_Area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Frederik Noppe</dc:creator>
  <cp:keywords/>
  <dc:description/>
  <cp:lastModifiedBy>Frederik Noppe</cp:lastModifiedBy>
  <cp:revision/>
  <cp:lastPrinted>2024-09-03T07:22:01Z</cp:lastPrinted>
  <dcterms:created xsi:type="dcterms:W3CDTF">2020-05-22T11:26:43Z</dcterms:created>
  <dcterms:modified xsi:type="dcterms:W3CDTF">2025-01-07T08:13:43Z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0x010100B70DFCE93490CC41B6782C275755102A</vt:lpwstr>
  </property>
</Properties>
</file>